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ome\_MUW\BW\BW.II\aglo\2021\Przejścia dla pieszych 28.07.2021\"/>
    </mc:Choice>
  </mc:AlternateContent>
  <bookViews>
    <workbookView xWindow="-120" yWindow="-120" windowWidth="29040" windowHeight="15840" activeTab="1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podst'!$A$1:$AA$45</definedName>
    <definedName name="_xlnm._FilterDatabase" localSheetId="1" hidden="1">'pow podst'!$E$1:$I$2</definedName>
    <definedName name="_xlnm.Print_Area" localSheetId="2">'gm podst'!$A$1:$W$49</definedName>
    <definedName name="_xlnm.Print_Area" localSheetId="4">'gm rez'!$A$1:$W$9</definedName>
    <definedName name="_xlnm.Print_Area" localSheetId="1">'pow podst'!$A$1:$V$49</definedName>
    <definedName name="_xlnm.Print_Area" localSheetId="3">'pow rez'!$A$1:$V$9</definedName>
    <definedName name="_xlnm.Print_Area" localSheetId="0">'TERC - "nazwa woj"'!$A$1:$M$19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L39" i="3" l="1"/>
  <c r="L35" i="3"/>
  <c r="L7" i="3"/>
  <c r="L3" i="3"/>
  <c r="M30" i="5"/>
  <c r="N30" i="5" s="1"/>
  <c r="M26" i="5"/>
  <c r="N26" i="5" s="1"/>
  <c r="M22" i="5"/>
  <c r="M12" i="5"/>
  <c r="M8" i="5"/>
  <c r="N8" i="5" s="1"/>
  <c r="M4" i="5"/>
  <c r="N4" i="5" s="1"/>
  <c r="M5" i="5"/>
  <c r="M6" i="5"/>
  <c r="N6" i="5" s="1"/>
  <c r="M7" i="5"/>
  <c r="P7" i="5" s="1"/>
  <c r="N7" i="5"/>
  <c r="M9" i="5"/>
  <c r="M10" i="5"/>
  <c r="N10" i="5" s="1"/>
  <c r="M11" i="5"/>
  <c r="N11" i="5" s="1"/>
  <c r="M13" i="5"/>
  <c r="M14" i="5"/>
  <c r="N14" i="5" s="1"/>
  <c r="M15" i="5"/>
  <c r="P15" i="5" s="1"/>
  <c r="M16" i="5"/>
  <c r="N16" i="5" s="1"/>
  <c r="M17" i="5"/>
  <c r="M18" i="5"/>
  <c r="N18" i="5" s="1"/>
  <c r="M19" i="5"/>
  <c r="P19" i="5" s="1"/>
  <c r="M20" i="5"/>
  <c r="N20" i="5" s="1"/>
  <c r="M21" i="5"/>
  <c r="M23" i="5"/>
  <c r="P23" i="5" s="1"/>
  <c r="M24" i="5"/>
  <c r="N24" i="5" s="1"/>
  <c r="M25" i="5"/>
  <c r="M27" i="5"/>
  <c r="N27" i="5" s="1"/>
  <c r="M28" i="5"/>
  <c r="N28" i="5" s="1"/>
  <c r="M29" i="5"/>
  <c r="M31" i="5"/>
  <c r="N31" i="5" s="1"/>
  <c r="M32" i="5"/>
  <c r="N32" i="5" s="1"/>
  <c r="M33" i="5"/>
  <c r="M34" i="5"/>
  <c r="N34" i="5" s="1"/>
  <c r="M35" i="5"/>
  <c r="N35" i="5"/>
  <c r="M36" i="5"/>
  <c r="N36" i="5" s="1"/>
  <c r="M37" i="5"/>
  <c r="M38" i="5"/>
  <c r="N38" i="5" s="1"/>
  <c r="M39" i="5"/>
  <c r="P39" i="5" s="1"/>
  <c r="M40" i="5"/>
  <c r="N40" i="5" s="1"/>
  <c r="M41" i="5"/>
  <c r="M42" i="5"/>
  <c r="N42" i="5" s="1"/>
  <c r="M43" i="5"/>
  <c r="M44" i="5"/>
  <c r="N44" i="5" s="1"/>
  <c r="M3" i="5"/>
  <c r="P3" i="5" s="1"/>
  <c r="N23" i="5" l="1"/>
  <c r="N19" i="5"/>
  <c r="P35" i="5"/>
  <c r="N43" i="5"/>
  <c r="N15" i="5"/>
  <c r="P31" i="5"/>
  <c r="N39" i="5"/>
  <c r="P43" i="5"/>
  <c r="P27" i="5"/>
  <c r="P11" i="5"/>
  <c r="N22" i="5"/>
  <c r="N12" i="5"/>
  <c r="N41" i="5"/>
  <c r="N33" i="5"/>
  <c r="N25" i="5"/>
  <c r="N17" i="5"/>
  <c r="N9" i="5"/>
  <c r="P42" i="5"/>
  <c r="P38" i="5"/>
  <c r="P34" i="5"/>
  <c r="P30" i="5"/>
  <c r="P26" i="5"/>
  <c r="P22" i="5"/>
  <c r="P18" i="5"/>
  <c r="P14" i="5"/>
  <c r="P10" i="5"/>
  <c r="P6" i="5"/>
  <c r="P41" i="5"/>
  <c r="P37" i="5"/>
  <c r="P33" i="5"/>
  <c r="P29" i="5"/>
  <c r="P25" i="5"/>
  <c r="P21" i="5"/>
  <c r="P17" i="5"/>
  <c r="P13" i="5"/>
  <c r="P9" i="5"/>
  <c r="P5" i="5"/>
  <c r="N37" i="5"/>
  <c r="N29" i="5"/>
  <c r="N21" i="5"/>
  <c r="N13" i="5"/>
  <c r="N5" i="5"/>
  <c r="P44" i="5"/>
  <c r="P40" i="5"/>
  <c r="P36" i="5"/>
  <c r="P32" i="5"/>
  <c r="P28" i="5"/>
  <c r="P24" i="5"/>
  <c r="P20" i="5"/>
  <c r="P16" i="5"/>
  <c r="P12" i="5"/>
  <c r="P8" i="5"/>
  <c r="P4" i="5"/>
  <c r="L4" i="3"/>
  <c r="M4" i="3" s="1"/>
  <c r="L5" i="3"/>
  <c r="L6" i="3"/>
  <c r="M6" i="3" s="1"/>
  <c r="L8" i="3"/>
  <c r="M8" i="3" s="1"/>
  <c r="L9" i="3"/>
  <c r="M9" i="3" s="1"/>
  <c r="L10" i="3"/>
  <c r="M10" i="3" s="1"/>
  <c r="L11" i="3"/>
  <c r="M11" i="3"/>
  <c r="L12" i="3"/>
  <c r="M12" i="3" s="1"/>
  <c r="L14" i="3"/>
  <c r="M14" i="3" s="1"/>
  <c r="L15" i="3"/>
  <c r="L16" i="3"/>
  <c r="M16" i="3" s="1"/>
  <c r="L17" i="3"/>
  <c r="M17" i="3"/>
  <c r="L18" i="3"/>
  <c r="M18" i="3" s="1"/>
  <c r="L19" i="3"/>
  <c r="L20" i="3"/>
  <c r="M20" i="3" s="1"/>
  <c r="L21" i="3"/>
  <c r="L22" i="3"/>
  <c r="M22" i="3" s="1"/>
  <c r="L23" i="3"/>
  <c r="L24" i="3"/>
  <c r="M24" i="3" s="1"/>
  <c r="L25" i="3"/>
  <c r="L26" i="3"/>
  <c r="M26" i="3" s="1"/>
  <c r="L27" i="3"/>
  <c r="L28" i="3"/>
  <c r="M28" i="3" s="1"/>
  <c r="L29" i="3"/>
  <c r="L30" i="3"/>
  <c r="M30" i="3" s="1"/>
  <c r="L31" i="3"/>
  <c r="L32" i="3"/>
  <c r="M32" i="3" s="1"/>
  <c r="L33" i="3"/>
  <c r="M33" i="3"/>
  <c r="L34" i="3"/>
  <c r="M34" i="3" s="1"/>
  <c r="M35" i="3"/>
  <c r="L36" i="3"/>
  <c r="M36" i="3" s="1"/>
  <c r="L37" i="3"/>
  <c r="L38" i="3"/>
  <c r="M38" i="3" s="1"/>
  <c r="L40" i="3"/>
  <c r="M40" i="3" s="1"/>
  <c r="L41" i="3"/>
  <c r="L42" i="3"/>
  <c r="M42" i="3" s="1"/>
  <c r="L43" i="3"/>
  <c r="L44" i="3"/>
  <c r="M44" i="3" s="1"/>
  <c r="O3" i="3"/>
  <c r="O5" i="3"/>
  <c r="O7" i="3"/>
  <c r="O8" i="3"/>
  <c r="O11" i="3"/>
  <c r="O12" i="3"/>
  <c r="O13" i="3"/>
  <c r="O16" i="3"/>
  <c r="O17" i="3"/>
  <c r="O19" i="3"/>
  <c r="O21" i="3"/>
  <c r="O27" i="3"/>
  <c r="O32" i="3"/>
  <c r="O33" i="3"/>
  <c r="O35" i="3"/>
  <c r="O37" i="3"/>
  <c r="O39" i="3"/>
  <c r="M13" i="7"/>
  <c r="L13" i="7"/>
  <c r="K13" i="7"/>
  <c r="H6" i="6"/>
  <c r="K6" i="4"/>
  <c r="I6" i="4"/>
  <c r="H6" i="4"/>
  <c r="G6" i="4"/>
  <c r="O40" i="3" l="1"/>
  <c r="O28" i="3"/>
  <c r="M19" i="3"/>
  <c r="O29" i="3"/>
  <c r="O23" i="3"/>
  <c r="M41" i="3"/>
  <c r="M25" i="3"/>
  <c r="O24" i="3"/>
  <c r="O43" i="3"/>
  <c r="M43" i="3"/>
  <c r="M27" i="3"/>
  <c r="O41" i="3"/>
  <c r="O36" i="3"/>
  <c r="O31" i="3"/>
  <c r="O25" i="3"/>
  <c r="O20" i="3"/>
  <c r="O15" i="3"/>
  <c r="O9" i="3"/>
  <c r="O4" i="3"/>
  <c r="M37" i="3"/>
  <c r="M29" i="3"/>
  <c r="M21" i="3"/>
  <c r="M13" i="3"/>
  <c r="M5" i="3"/>
  <c r="M39" i="3"/>
  <c r="M31" i="3"/>
  <c r="M23" i="3"/>
  <c r="M15" i="3"/>
  <c r="M7" i="3"/>
  <c r="O44" i="3"/>
  <c r="O42" i="3"/>
  <c r="O38" i="3"/>
  <c r="O34" i="3"/>
  <c r="O30" i="3"/>
  <c r="O26" i="3"/>
  <c r="O22" i="3"/>
  <c r="O18" i="3"/>
  <c r="O14" i="3"/>
  <c r="O10" i="3"/>
  <c r="O6" i="3"/>
  <c r="I6" i="6"/>
  <c r="J6" i="6"/>
  <c r="O6" i="4"/>
  <c r="P6" i="4"/>
  <c r="Q6" i="4"/>
  <c r="R6" i="4"/>
  <c r="S6" i="4"/>
  <c r="T6" i="4"/>
  <c r="U6" i="4"/>
  <c r="V6" i="4"/>
  <c r="N6" i="4"/>
  <c r="I45" i="5"/>
  <c r="J45" i="5"/>
  <c r="H45" i="3"/>
  <c r="I45" i="3"/>
  <c r="G45" i="3"/>
  <c r="B16" i="7" l="1"/>
  <c r="B13" i="7"/>
  <c r="N3" i="5" l="1"/>
  <c r="B14" i="7"/>
  <c r="B15" i="7" s="1"/>
  <c r="B18" i="7"/>
  <c r="D17" i="7"/>
  <c r="B17" i="7"/>
  <c r="D16" i="7"/>
  <c r="M3" i="3"/>
  <c r="M17" i="7"/>
  <c r="L17" i="7"/>
  <c r="K17" i="7"/>
  <c r="J17" i="7"/>
  <c r="I17" i="7"/>
  <c r="H17" i="7"/>
  <c r="G17" i="7"/>
  <c r="F17" i="7"/>
  <c r="E17" i="7"/>
  <c r="C17" i="7"/>
  <c r="M16" i="7"/>
  <c r="L16" i="7"/>
  <c r="L18" i="7" s="1"/>
  <c r="K16" i="7"/>
  <c r="J16" i="7"/>
  <c r="I16" i="7"/>
  <c r="H16" i="7"/>
  <c r="H18" i="7" s="1"/>
  <c r="G16" i="7"/>
  <c r="F16" i="7"/>
  <c r="E16" i="7"/>
  <c r="C16" i="7"/>
  <c r="W6" i="6"/>
  <c r="V6" i="6"/>
  <c r="U6" i="6"/>
  <c r="T6" i="6"/>
  <c r="S6" i="6"/>
  <c r="R6" i="6"/>
  <c r="Q6" i="6"/>
  <c r="P6" i="6"/>
  <c r="M6" i="6"/>
  <c r="L6" i="6"/>
  <c r="M18" i="7" l="1"/>
  <c r="I18" i="7"/>
  <c r="E18" i="7"/>
  <c r="D18" i="7"/>
  <c r="N6" i="6"/>
  <c r="B19" i="7"/>
  <c r="J18" i="7"/>
  <c r="G18" i="7"/>
  <c r="K18" i="7"/>
  <c r="F18" i="7"/>
  <c r="C18" i="7"/>
  <c r="M6" i="4"/>
  <c r="L6" i="4"/>
  <c r="M14" i="7"/>
  <c r="M15" i="7" s="1"/>
  <c r="L14" i="7"/>
  <c r="L15" i="7" s="1"/>
  <c r="K14" i="7"/>
  <c r="K15" i="7" s="1"/>
  <c r="J14" i="7"/>
  <c r="I14" i="7"/>
  <c r="H14" i="7"/>
  <c r="G14" i="7"/>
  <c r="F14" i="7"/>
  <c r="J13" i="7"/>
  <c r="I13" i="7"/>
  <c r="H13" i="7"/>
  <c r="G13" i="7"/>
  <c r="F13" i="7"/>
  <c r="H15" i="7" l="1"/>
  <c r="H19" i="7" s="1"/>
  <c r="J15" i="7"/>
  <c r="J19" i="7" s="1"/>
  <c r="F15" i="7"/>
  <c r="F19" i="7" s="1"/>
  <c r="G15" i="7"/>
  <c r="G19" i="7" s="1"/>
  <c r="I15" i="7"/>
  <c r="I19" i="7" s="1"/>
  <c r="L19" i="7"/>
  <c r="K19" i="7"/>
  <c r="M19" i="7"/>
  <c r="E14" i="7" l="1"/>
  <c r="E13" i="7"/>
  <c r="E15" i="7" l="1"/>
  <c r="E19" i="7" s="1"/>
  <c r="C14" i="7"/>
  <c r="C13" i="7"/>
  <c r="W45" i="5"/>
  <c r="V45" i="5"/>
  <c r="U45" i="5"/>
  <c r="T45" i="5"/>
  <c r="S45" i="5"/>
  <c r="R45" i="5"/>
  <c r="Q45" i="5"/>
  <c r="P45" i="5"/>
  <c r="M45" i="5"/>
  <c r="L45" i="5"/>
  <c r="H45" i="5"/>
  <c r="V45" i="3"/>
  <c r="U45" i="3"/>
  <c r="T45" i="3"/>
  <c r="S45" i="3"/>
  <c r="R45" i="3"/>
  <c r="Q45" i="3"/>
  <c r="P45" i="3"/>
  <c r="O45" i="3"/>
  <c r="L45" i="3"/>
  <c r="K45" i="3"/>
  <c r="C15" i="7" l="1"/>
  <c r="C19" i="7" s="1"/>
  <c r="D14" i="7"/>
  <c r="M45" i="3"/>
  <c r="N45" i="5"/>
  <c r="D13" i="7"/>
  <c r="D15" i="7" l="1"/>
  <c r="D19" i="7" s="1"/>
</calcChain>
</file>

<file path=xl/sharedStrings.xml><?xml version="1.0" encoding="utf-8"?>
<sst xmlns="http://schemas.openxmlformats.org/spreadsheetml/2006/main" count="567" uniqueCount="303">
  <si>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</si>
  <si>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</si>
  <si>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</si>
  <si>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</si>
  <si>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</si>
  <si>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</si>
  <si>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</si>
  <si>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</si>
  <si>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</si>
  <si>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</si>
  <si>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</si>
  <si>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</si>
  <si>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</si>
  <si>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</si>
  <si>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</si>
  <si>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</si>
  <si>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</si>
  <si>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</si>
  <si>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</si>
  <si>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</si>
  <si>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</si>
  <si>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</si>
  <si>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</si>
  <si>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</si>
  <si>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</si>
  <si>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</si>
  <si>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TERC</t>
  </si>
  <si>
    <t>RAZEM listy</t>
  </si>
  <si>
    <t>Liczba zadań</t>
  </si>
  <si>
    <t>RAZEM listy podstawowe, z tego:</t>
  </si>
  <si>
    <t>RAZEM,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</si>
  <si>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</si>
  <si>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B - budowa (rozbudowa), P - przebudowa</t>
  </si>
  <si>
    <t>powiatowe - lista podstawowa</t>
  </si>
  <si>
    <t>gminne - lista podstawowa</t>
  </si>
  <si>
    <t>w ramach Rządowego Funduszu Rozwoju Dróg</t>
  </si>
  <si>
    <t>w tym liczba przejść:</t>
  </si>
  <si>
    <t>nowoprojektowanych</t>
  </si>
  <si>
    <t>istniejących</t>
  </si>
  <si>
    <t>Liczba przejść dla pieszych realizowanych w ramach zadania</t>
  </si>
  <si>
    <t>Lista zadań rekomendowanych do dofinansowania mających na celu wyłącznie poprawę bezpieczeństwa ruchu pieszych w obszarze oddziaływania przejść dla pieszych</t>
  </si>
  <si>
    <t>39/P/SK/NP1/2021</t>
  </si>
  <si>
    <t xml:space="preserve">Miasto Nowy Sącz </t>
  </si>
  <si>
    <t>1/P/PP/NP1/2021</t>
  </si>
  <si>
    <t>Powiat Krakowski</t>
  </si>
  <si>
    <t>7/P/PP/NP1/2021</t>
  </si>
  <si>
    <t>Powiat Oświęcimski</t>
  </si>
  <si>
    <t>10/P/PP/NP1/2021</t>
  </si>
  <si>
    <t>Powiat Olkuski</t>
  </si>
  <si>
    <t>12/P/SK/NP1/2021</t>
  </si>
  <si>
    <t>13/P/PP/NP1/2021</t>
  </si>
  <si>
    <t>Powiat Tarnowski</t>
  </si>
  <si>
    <t>16/P/PP/NP1/2021</t>
  </si>
  <si>
    <t>Powiat Suski</t>
  </si>
  <si>
    <t>27/P/PP/NP1/2021</t>
  </si>
  <si>
    <t>Powiat Nowosądecki</t>
  </si>
  <si>
    <t>41/P/SK/NP1/2021</t>
  </si>
  <si>
    <t>Miasto Tarnów</t>
  </si>
  <si>
    <t>14/P/PP/NP1/2021</t>
  </si>
  <si>
    <t>17/P/SK/NP1/2021</t>
  </si>
  <si>
    <t>23/P/SK/NP1/2021</t>
  </si>
  <si>
    <t xml:space="preserve">Powiat Limanowski </t>
  </si>
  <si>
    <t>24/P/PP/NP1/2021</t>
  </si>
  <si>
    <t>25/P/PP/NP1/2021</t>
  </si>
  <si>
    <t>28/P/PP/NP1/2021</t>
  </si>
  <si>
    <t>Powiat Myślenicki</t>
  </si>
  <si>
    <t>29/P/PP/NP1/2021</t>
  </si>
  <si>
    <t>42/P/PP/NP1/2021</t>
  </si>
  <si>
    <t>4/P/PP/NP1/2021</t>
  </si>
  <si>
    <t>Powiat Gorlicki</t>
  </si>
  <si>
    <t>6/P/PP/NP1/2021</t>
  </si>
  <si>
    <t>15/P/PP/NP1/2021</t>
  </si>
  <si>
    <t>36/P/PP/NP1/2021</t>
  </si>
  <si>
    <t>Powiat Bocheński</t>
  </si>
  <si>
    <t>37/P/PP/NP1/2021</t>
  </si>
  <si>
    <t>38/P/PP/NP1/2021</t>
  </si>
  <si>
    <t>40/P/PP/NP1/2021</t>
  </si>
  <si>
    <t>5/P/PP/NP1/2021</t>
  </si>
  <si>
    <t>8/P/PP/NP1/2021</t>
  </si>
  <si>
    <t>11/P/SK/NP1/2021</t>
  </si>
  <si>
    <t>18/P/PP/NP1/2021</t>
  </si>
  <si>
    <t>20/P/PP/NP1/2021</t>
  </si>
  <si>
    <t>Powiat Nowotarski</t>
  </si>
  <si>
    <t>21/P/PP/NP1/2021</t>
  </si>
  <si>
    <t>31/P/SK/NP1/2021</t>
  </si>
  <si>
    <t>Powiat Wielicki</t>
  </si>
  <si>
    <t>35/P/PP/NP1/2021</t>
  </si>
  <si>
    <t>Powiat Chrzanowski</t>
  </si>
  <si>
    <t>2/P/SK/NP1/2021</t>
  </si>
  <si>
    <t>3/P/PP/NP1/2021</t>
  </si>
  <si>
    <t>30/P/PP/NP1/2021</t>
  </si>
  <si>
    <t>32/P/SK/NP1/2021</t>
  </si>
  <si>
    <t>33/P/SK/NP1/2021</t>
  </si>
  <si>
    <t>34/P/SK/NP1/2021</t>
  </si>
  <si>
    <t>9/P/PP/NP1/2021</t>
  </si>
  <si>
    <t>19/P/PP/NP1/2021</t>
  </si>
  <si>
    <t>22/P/PP/NP1/2021</t>
  </si>
  <si>
    <t>26/P/PP/NP1/2021</t>
  </si>
  <si>
    <t>Przebudowa drogi powiatowej nr 1600K w km od 0+100 do 0+250 w celu poprawy bezpieczeństwa ruchu pieszych w obszarze oddziaływania skrzyżowania ulicy Paderewskiego – Tarnowska i Rybacka w miejscowości Nowy Sącz, Miasto Nowy Sącz</t>
  </si>
  <si>
    <t>Budowa przejścia dla pieszych w obszarze oddziaływania w km od 9+320 do 9+410 (w tym przejście dla pieszych w km 9+390) w miejscowości Bolechowice, Powiat Krakowski</t>
  </si>
  <si>
    <t>Przebudowa przejścia dla pieszych w obszarze oddziaływania w km od 2+290 do 2+410 (w tym przejście dla pieszych w km 2+350) w miejscowości Kęty, Powiat Oświęcimski</t>
  </si>
  <si>
    <t>Przebudowa przejścia dla pieszych w obszarze oddziaływania w km od 10+917 do 11+043 (w tym przejście dla pieszych w km 10+927) w miejscowości Olkusz, Powiat Olkuski</t>
  </si>
  <si>
    <t>Przebudowa przejść dla pieszych w obszarze oddziaływania na skrzyżowaniu drogi powiatowej nr 1069K z drogą gminną – ul. Nową w km 3+690 w miejscowości Bukowno - Powiat Olkuski</t>
  </si>
  <si>
    <t>Budowa przejścia dla pieszych w obszarze oddziaływania w km od 3+543 do 3+471 (w tym przejście dla pieszych w km 3+524) w miejscowości Biadoliny Radłowskie, Gmina Wojnicz/Powiat Tarnowski</t>
  </si>
  <si>
    <t>Przebudowa przejścia dla pieszych w obszarze oddziaływania w km od 1+303,5 do 1+347,5 (w tym przejście dla pieszych w km 1+325,2) DP nr 1689K w miejscowości Budzów Powiat Suski</t>
  </si>
  <si>
    <t>Rozbudowa przejścia dla pieszych w obszarze oddziaływania w km od 1+344 do 1+548 (w tym przejście dla pieszych w km 1+446) w miejscowości Mała Wieś, Gmina Chełmiec/Powiat Nowosądecki</t>
  </si>
  <si>
    <t>Przebudowa przejścia dla pieszych w obszarze oddziaływania na skrzyżowaniu ul. Słowackiego w km 2+015 w miejscowości Tarnów, Miasto Tarnów</t>
  </si>
  <si>
    <t>Budowa przejścia dla pieszych w obszarze oddziaływania w km od 6+287 do 6+239 (w tym przejście dla pieszych w km 6+259) w miejscowości Zalasowa, Gmina Ryglice/Powiat Tarnowski</t>
  </si>
  <si>
    <t>Budowa przejść dla pieszych w obszarze oddziaływania na skrzyżowaniu w km 8+952 drogi powiatowej nr 1700K w drogą powiatową nr 1698Kw miejscowości Pewelka, Powiat Suski</t>
  </si>
  <si>
    <t>Budowa i przebudowa przejść dla pieszych w ciągu drogi powiatowej nr 1609 K Limanowa - Kamienica w obszarze oddziaływania na skrzyżowaniu w km 0+401,55 w miejscowości Limanowa, miasto Limanowa, powiat limanowski</t>
  </si>
  <si>
    <t>Budowa przejścia dla pieszych w ciągu drogi powiatowej nr 1610 K Świdnik - Limanowa w obszarze oddziaływania w km od 3+684 do 3+709 (w tym przejście dla pieszych w km 3+690,55) w miejscowości Łukowica, gmina Łukowica, powiat limanowski</t>
  </si>
  <si>
    <t>Budowa przejścia dla pieszych w obszarze oddziaływania w km od 7+148 do 7+292 (w tym przejście dla pieszych w km 7+225) w miejscowości Żeleźnikowa Wielka, Gmina Nawojowa/Powiat Nowosądecki</t>
  </si>
  <si>
    <t>Przebudowa przejścia dla pieszych w obszarze oddziaływania w km od 4+010 do 4+210 (w tym przejście dla pieszych w km 4+110) w miejscowości Krzczonów, Powiat Myślenicki</t>
  </si>
  <si>
    <t>Przebudowa przejścia dla pieszych w obszarze oddziaływania w km od 0+590 do km 0+630 (w tym przejście dla pieszych w km 0+610 ul. Słoneczna) w miejscowości Tarnów, Miasto Tarnów</t>
  </si>
  <si>
    <t>Przebudowa przejścia dla pieszych w ciągu drogi powiatowej nr 1471K ul. 11-go Listopada w obszarze oddziaływania w km od 0+022,40 do 0+142,30 (w tym przejście dla pieszych w km 0+037,00) w miejscowości Gorlice, Gmina Gorlice, Powiat Gorlicki</t>
  </si>
  <si>
    <t>Przebudowa przejścia dla pieszych w ciągu drogi powiatowej nr 1391K Staszkówka - Ciężkowice (ul. 1000-lecia) – Moszczenica w obszarze oddziaływania w km od 13+107,80 do 13+210,00 (w tym przejście dla pieszych w km 13+158,00) w miejscowości Moszczenica, Gmina Moszczenica, Powiat Gorlicki</t>
  </si>
  <si>
    <t>Budowa przejścia dla pieszych w obszarze oddziaływania w km od 3+036 do 3+059 (w tym przejście dla pieszych w km 3+049) w miejscowości Zgłobice, Gmina Tarnów/Powiat Tarnowski</t>
  </si>
  <si>
    <t>Przebudowa przejścia dla pieszych w obszarze oddziaływania w km od 7+940 do 8+050 (w tym przejście dla pieszych w km 8+026) w miejscowości Brzeźnica, Powiat Bocheński</t>
  </si>
  <si>
    <t>Przebudowa przejścia dla pieszych w obszarze oddziaływania w km od 0+024 do 0+077 (w tym przejście dla pieszych w km 0+052) w miejscowości Łapanów, Powiat Bocheński</t>
  </si>
  <si>
    <t>Przebudowa przejścia dla pieszych w obszarze oddziaływania w km od 12+451 do 12+511 (w tym przejście dla pieszych w km 12+476) w miejscowości Bochnia, Powiat Bocheński</t>
  </si>
  <si>
    <t>Przebudowa przejścia dla pieszych w obszarze oddziaływania w km od 0+195 do 0+214 (w tym przejście dla pieszych w km 0+205 al. M.B Fatimskiej) w miejscowości Tarnów, Miasto Tarnów</t>
  </si>
  <si>
    <t>Przebudowa przejścia dla pieszych w ciągu drogi powiatowej nr 1486K Gorlice (ul. Zakole) – Dominikowice w obszarze oddziaływania w km od 3+664,80 do 3+780,90 (w tym przejście dla pieszych w km 3+703,00) w miejscowości Kobylanka, Gmina Gorlice, Powiat Gorlicki</t>
  </si>
  <si>
    <t>Przebudowa przejścia dla pieszych w obszarze oddziaływania w km od 0+080 do 0+210 (w tym przejście dla pieszych w km 0+140) w miejscowości Chełmek, Powiat Oświęcimski</t>
  </si>
  <si>
    <t>Przebudowa przejścia dla pieszych w obszarze oddziaływania w km od 8+920 do 9+056 (w tym przejście dla pieszych w km 8+996) DP nr 1677K w miejscowości Sidzina, Powiat Suski</t>
  </si>
  <si>
    <t>Przebudowa przejścia dla pieszych w km 0+980 w miejscowości Rabka Zdrój, Miasto i Gmina Rabka Zdrój/Powiat Nowotarski</t>
  </si>
  <si>
    <t>Przebudowa przejścia dla pieszych w obszarze oddziaływania w km od 0+000 do km 0+107 (w tym przejście dla pieszych w km 0+075) w miejscowości Raba Wyżna/Powiat Nowotarski</t>
  </si>
  <si>
    <t>Przebudowa przejścia dla pieszych w obszarze oddziaływania na skrzyżowaniu w km 0+439 ul. Krzyszkowicka w miejscowości Wieliczka, Gmina Wieliczka</t>
  </si>
  <si>
    <t>Przebudowa przejścia dla pieszych w obszarze oddziaływania w km od 0+445 do 0+485 (w tym przejście dla pieszych w km 0+470) w miejscowości Chrzanów Powiat Chrzanowski</t>
  </si>
  <si>
    <t>Przebudowa przejść dla pieszych w obszarze oddziaływania na skrzyżowaniu w km 5+411 w miejscowości Rzeszotary, Powiat Krakowski</t>
  </si>
  <si>
    <t>Przebudowa przejścia dla pieszych w obszarze oddziaływania w km od 7+645 do 7+745 (w tym przejście dla pieszych w km 7+670) w miejscowości Luborzyca, Powiat Krakowski.</t>
  </si>
  <si>
    <t>Przebudowa przejścia dla pieszych w obszarze oddziaływania w km od 0+550 do 0+665 (w tym przejście dla pieszych w km 0+584) w miejscowości Myślenice, Powiat Myślenicki</t>
  </si>
  <si>
    <t>Przebudowa przejścia dla pieszych w obszarze oddziaływania na skrzyżowaniu w km 0+311 ul. Krzyszkowicka w miejscowości Wieliczka, Gmina Wieliczka</t>
  </si>
  <si>
    <t>Budowa przejść dla pieszych w obszarze oddziaływania na skrzyżowaniu w km 1+645 w miejscowości Trzebinia, Powiat Chrzanowski</t>
  </si>
  <si>
    <t>Przebudowa przejść dla pieszych w obszarze oddziaływania na skrzyżowaniu w km 10+420 w miejscowości Libiąż Powiat Chrzanowski</t>
  </si>
  <si>
    <t>Przebudowa przejścia dla pieszych w obszarze oddziaływania w km od 6+770 do 6+890 (w tym przejście dla pieszych w km 6+823) w miejscowości Osiek, Powiat Oświęcimski</t>
  </si>
  <si>
    <t>Przebudowa przejścia dla pieszych w km 11+145 w miejscowości Sromowce Niżne, Gmina Czorsztyn/Powiat Nowotarski</t>
  </si>
  <si>
    <t>Budowa przejścia dla pieszych w ciągu drogi powiatowej nr 1629 K Mszana Dolna – Hucisko w obszarze oddziaływania w km od 4+762 do 4+878 (w tym przejście dla pieszych w km 4+820) w miejscowości Niedźwiedź, gmina Niedźwiedź powiat limanowski</t>
  </si>
  <si>
    <t>Budowa przejścia dla pieszych w obszarze oddziaływania w km od 0+104 do 0+308 (w tym przejście dla pieszych w km 0+206) w miejscowości Łącko, Gmina Łącko/Powiat Nowosądecki</t>
  </si>
  <si>
    <t>Przebudowa przejścia dla pieszych w obszarze oddziaływania w km od 4+945 do 5+085 (w tym przejście dla pieszych w km 5+007) w miejscowości Zakliczyn, Powiat Myślenicki</t>
  </si>
  <si>
    <t>P</t>
  </si>
  <si>
    <t>B</t>
  </si>
  <si>
    <t>B/P</t>
  </si>
  <si>
    <t>01.06.2021-30.11.2021</t>
  </si>
  <si>
    <t>01.07.2021-31.12.2021</t>
  </si>
  <si>
    <t>01.06.2021-30.04.2022</t>
  </si>
  <si>
    <t>15.09.2021-14.09-2022</t>
  </si>
  <si>
    <t>01.08.2021-31.07.2022</t>
  </si>
  <si>
    <t>01.09.2021-03.08.2022</t>
  </si>
  <si>
    <t>15.09.2021-30.11.2021</t>
  </si>
  <si>
    <t>16.08.2021-12.08.2022</t>
  </si>
  <si>
    <t>20.09.2021-30.11.2021</t>
  </si>
  <si>
    <t>01.07.2021-30.06.2022</t>
  </si>
  <si>
    <t>15.07.2021-15.10.2021</t>
  </si>
  <si>
    <t>01.08.2021-30.07.2022</t>
  </si>
  <si>
    <t>10.05.2021-15.12.2021</t>
  </si>
  <si>
    <t>10.05.2021-17.12.2021</t>
  </si>
  <si>
    <t>01.06.2021-30.12.2021</t>
  </si>
  <si>
    <t>81/G/PP/NP1/2021</t>
  </si>
  <si>
    <t>Gmina Tokarnia</t>
  </si>
  <si>
    <t>84/G/PP/NP1/2021</t>
  </si>
  <si>
    <t>Gmina Brzesko</t>
  </si>
  <si>
    <t>47/G/SK/NP1/2021</t>
  </si>
  <si>
    <t>Miasto Nowy Sącz</t>
  </si>
  <si>
    <t>48/G/SK/NP1/2021</t>
  </si>
  <si>
    <t>52/G/PP/NP1/2021</t>
  </si>
  <si>
    <t>Gmina Miasto Nowy Targ</t>
  </si>
  <si>
    <t>55/G/SK/NP1/2021</t>
  </si>
  <si>
    <t>Gmina Myślenice</t>
  </si>
  <si>
    <t>77/G/PP/NP1/2021</t>
  </si>
  <si>
    <t xml:space="preserve">Gmina Skawina </t>
  </si>
  <si>
    <t>82/G/PP/NP1/2021</t>
  </si>
  <si>
    <t>Gmina Kościelisko</t>
  </si>
  <si>
    <t>45/G/PP/NP1/2021</t>
  </si>
  <si>
    <t>Miasto Gorlice</t>
  </si>
  <si>
    <t>54/G/SK/NP1/2021</t>
  </si>
  <si>
    <t>76/G/PP/NP1/2021</t>
  </si>
  <si>
    <t>49/G/SK/NP1/2021</t>
  </si>
  <si>
    <t>Gmina Dąbrowa Tarnowska</t>
  </si>
  <si>
    <t>58/G/PP/NP1/2021</t>
  </si>
  <si>
    <t>Gmina Wieliczka</t>
  </si>
  <si>
    <t>60/G/PP/NP1/2021</t>
  </si>
  <si>
    <t>Gmina Krzeszowice</t>
  </si>
  <si>
    <t>79/G/PP/NP1/2021</t>
  </si>
  <si>
    <t>Gmina Rabka-Zdrój</t>
  </si>
  <si>
    <t>59/G/PP/NP1/2021</t>
  </si>
  <si>
    <t>65/G/PP/NP1/2021</t>
  </si>
  <si>
    <t>Gmina Olkusz</t>
  </si>
  <si>
    <t>71/G/PP/NP1/2021</t>
  </si>
  <si>
    <t>Gmina Słomniki</t>
  </si>
  <si>
    <t>51/G/PP/NP1/2021</t>
  </si>
  <si>
    <t>Gmina Wielka Wieś</t>
  </si>
  <si>
    <t>75/G/SK/NP1/2021</t>
  </si>
  <si>
    <t>Gmina Bukowno</t>
  </si>
  <si>
    <t>46/G/PP/NP1/2021</t>
  </si>
  <si>
    <t>56/G/PP/NP1/2021</t>
  </si>
  <si>
    <t>Gmina Miasto Bochnia</t>
  </si>
  <si>
    <t>61/G/PP/NP1/2021</t>
  </si>
  <si>
    <t>63/G/SK/NP1/2021</t>
  </si>
  <si>
    <t>Gmina Jodłownik</t>
  </si>
  <si>
    <t>66/G/PP/NP1/2021</t>
  </si>
  <si>
    <t>80/G/PP/NP1/2021</t>
  </si>
  <si>
    <t>50/G/PP/NP1/2021</t>
  </si>
  <si>
    <t>53/G/SK/NP1/2021</t>
  </si>
  <si>
    <t>73/G/PP/NP1/2021</t>
  </si>
  <si>
    <t>Gmina Zabierzów</t>
  </si>
  <si>
    <t>74/G/PP/NP1/2021</t>
  </si>
  <si>
    <t>83/G/PP/NP1/2021</t>
  </si>
  <si>
    <t>43/G/PP/NP1/2021</t>
  </si>
  <si>
    <t>Gmina Rzepiennik Strzyżewski</t>
  </si>
  <si>
    <t>44/G/PP/NP1/2021</t>
  </si>
  <si>
    <t>Gmina Raba Wyżna</t>
  </si>
  <si>
    <t>57/G/PP/NP1/2021</t>
  </si>
  <si>
    <t>62/G/PP/NP1/2021</t>
  </si>
  <si>
    <t>Gmina Dębno</t>
  </si>
  <si>
    <t>64/G/SK/NP1/2021</t>
  </si>
  <si>
    <t>67/G/PP/NP1/2021</t>
  </si>
  <si>
    <t>Miasto Limanowa</t>
  </si>
  <si>
    <t>68/G/PP/NP1/2021</t>
  </si>
  <si>
    <t>72/G/PP/NP1/2021</t>
  </si>
  <si>
    <t>78/G/PP/NP1/2021</t>
  </si>
  <si>
    <t>Gmina Żabno</t>
  </si>
  <si>
    <t>69/G/PP/NP1/2021</t>
  </si>
  <si>
    <t>Gmina Nawojowa</t>
  </si>
  <si>
    <t>70/G/PP/NP1/2021</t>
  </si>
  <si>
    <t>myślenicki</t>
  </si>
  <si>
    <t>Budowa przejścia dla pieszych w obszarze oddziaływania w km od 0+000 do 0+140 (w tym przejście dla pieszych w km 0+060) w miejscowości Tokarnia, Gmina Tokarnia Powiat Myślenicki</t>
  </si>
  <si>
    <t>brzeski</t>
  </si>
  <si>
    <t>Budowa przejścia dla pieszych w obszarze oddziaływania w km od 0+100,00 do 0+190,00(w tym przejście dla pieszych na ul.Uczestników Ruchu Oporu w km 0+140,00) w miejscowości Brzesko Gmina Brzesko</t>
  </si>
  <si>
    <t>nowosądecki</t>
  </si>
  <si>
    <t>Przebudowa drogi gminnej nr 293199K w km od 0+100 do 0+250 w celu poprawy bezpieczeństwa ruchu pieszych w obszarze oddziaływania skrzyżowania ulicy Mickiewicza z Al. Wolności w miejscowości Nowy Sącz, Miasto Nowy Sącz</t>
  </si>
  <si>
    <t>Przebudowa drogi gminnej nr 293032K w km od 0+609,10 do 0+701,10 w celu poprawy bezpieczeństwa ruchu pieszych w obszarze oddziaływania skrzyżowania ulic Batalionów Chłopskich i Sucharskiego w miejscowości Nowy Sącz, Miasto Nowy Sącz</t>
  </si>
  <si>
    <t>nowotarski</t>
  </si>
  <si>
    <t>Przebudowa przejść dla pieszych w obszarze oddziaływania na skrzyżowaniu w km 0+762,00 w miejscowości Myślenice, Gmina Myślenice</t>
  </si>
  <si>
    <t>krakowski</t>
  </si>
  <si>
    <t>Rozbudowa przejścia dla pieszych w obszarze oddziaływania w km od 2+800 do 2+820 (w tym przejście dla pieszych w km 2+810) w miejscowości Skawina, Gmina Skawina</t>
  </si>
  <si>
    <t>tatrzański</t>
  </si>
  <si>
    <t>Budowa przejścia dla pieszych w obszarze oddziaływania w km od 2+562 do 2+566 (w tym przejście dla pieszych w km 2+522) w miejscowości Kościelisko, Gmina Kościelisko</t>
  </si>
  <si>
    <t>gorlicki</t>
  </si>
  <si>
    <t>Przebudowa przejścia dla pieszych w obszarze oddziaływania w km od 0+041 do km 0+241 (w tym przejście dla pieszych w km 0+141) ulicy Bieckiej (drogi gminnej 270437K) w miejscowości Gorlice, Gmina Gorlice/Powiat Gorlicki</t>
  </si>
  <si>
    <t>Przebudowa przejść dla pieszych w obszarze oddziaływania na skrzyżowaniu w km 0+500 w miejscowości Myślenice, Gmina Myślenice</t>
  </si>
  <si>
    <t>Rozbudowa przejścia dla pieszych w obszarze oddziaływania w km od 2+910 do km 2+930 (w tym przejście dla pieszych w km 2+920) w miejscowości Skawina, Gmina Skawina</t>
  </si>
  <si>
    <t>dąbrowski</t>
  </si>
  <si>
    <t>Przebudowa przejścia/ść dla pieszych w obszarze oddziaływania na skrzyżowaniu w km 0+200 w miejscowości Dąbrowa Tarnowska, Gmina Dąbrowa Tarnowska, Powiat Dąbrowski</t>
  </si>
  <si>
    <t>wielicki</t>
  </si>
  <si>
    <t>Budowa przejścia dla pieszych w obszarze oddziaływania w km od 0+00,00 do km 0+97,99 (w tym przejście dla pieszych w km 0+26,53) w miejscowości Ostrężnica, Gmina Krzeszowice</t>
  </si>
  <si>
    <t>Przebudowa przejścia dla pieszych w obszarze oddziaływania w km od 1+011 do 1+159 (w tym przejście dla pieszych w km 1+069) w ciągu drogi gminnej nr 364528K – ul. Jana Pawła II w miejscowości Rabka-Zdrój, Gmina Rabka-Zdrój</t>
  </si>
  <si>
    <t>olkuski</t>
  </si>
  <si>
    <t>Przebudowa przejścia dla pieszych w obszarze oddziaływania w km od 0+380,00 do 0+584,00 (w tym przejście dla pieszych w km 0+494,14) w miejscowości Olkusz, Gmina Olkusz</t>
  </si>
  <si>
    <t>Przebudowa przejścia dla pieszych w obszarze oddziaływania w km od 0+172 do 0+177 (w tym przejście dla pieszych w km 0+175) w miejscowości Słomniki, Gmina Słomniki</t>
  </si>
  <si>
    <t>Rozbudowa przejścia dla pieszych w miejscowości Tomaszowice, ul. Krakowska, Gmina Wielka Wieś/powiat krakowski</t>
  </si>
  <si>
    <t>Przebudowa przejść dla pieszych w obszarze oddziaływania na skrzyżowaniu ul. 1 Maja z ul. Pocztową w km 1+025,00 w miejscowości Bukowno, Gmina Bukowno</t>
  </si>
  <si>
    <t>Budowa przejścia dla pieszych w obszarze oddziaływania w km od 1+300 do km 1+500 (w tym przejście dla pieszych w km 1+400) ulicy Chopina (drogi gminnej 270391K) w miejscowości Gorlice, Gmina Gorlice/Powiat Gorlice</t>
  </si>
  <si>
    <t>bocheński</t>
  </si>
  <si>
    <t>Budowa przejścia dla pieszych w obszarze oddziaływania w km od 0+210,98 do km 0+410,88 (w tym przejście dla pieszych w km 0+310,90) w miejscowości Krzeszowice, Gmina Krzeszowice</t>
  </si>
  <si>
    <t>limanowski</t>
  </si>
  <si>
    <t>Budowa przejść dla pieszych w obszarze oddziaływania w rejonie skrzyżowania drogi gminnej nr 340173K (w km 0+059) z drogą gminną nr 340174K (w km 0+013) w miejscowości Jodłownik, Gmina Jodłownik</t>
  </si>
  <si>
    <t>Budowa przejścia dla pieszych w obszarze oddziaływania w km od 2+742,51 do 2+950,39 (w tym przejście dla pieszych w km 2+844,89) w miejscowości Rabsztyn, Gmina Olkusz</t>
  </si>
  <si>
    <t>Budowa przejścia dla pieszych w obszarze oddziaływania w km od 0+422 do 0+622 (w tym przejście dla pieszych w km 0+522) w ciągu drogi gminnej nr 364539K – ulica Poniatowskiego w miejscowości Rabka-Zdrój, Gmina Rabka-Zdrój</t>
  </si>
  <si>
    <t>Rozbudowa przejścia dla pieszych w miejscowości Modlniczka, ul. Krakowska, Gmina Wielka Wieś/powiat krakowski</t>
  </si>
  <si>
    <t>Przebudowa przejść dla pieszych w obszarze oddziaływania na skrzyżowaniu ul. Królowej Jadwigi z ul. Krzywą w Nowym Targu w km od 0+218,90 do 0+265,25 (w tym przejście dla pieszych w km 0+223,85, km 0+236,20 oraz km 0+247,15) w miejscowości Nowy Targ, Gmina Miasto Nowy Targ</t>
  </si>
  <si>
    <t>Przebudowa przejścia dla pieszych w obszarze oddziaływania w km od 0+142 do 0+242 (w tym przejście dla pieszych w km 0+192) w miejscowości Brzezie, Gmina Zabierzów</t>
  </si>
  <si>
    <t>Przebudowa przejścia dla pieszych w obszarze oddziaływania w km od 0+920 do 1+120 (w tym przejście dla pieszych w km 0+970) w miejscowości Kobylany, Gmina Zabierzów</t>
  </si>
  <si>
    <t>Przebudowa przejścia dla pieszych w obszarze oddziaływania w km od 1+532 do 1+536 (w tym przejście dla pieszych w km 1+492) w miejscowości Kościelisko, Gmina Kościelisko</t>
  </si>
  <si>
    <t>tarnowski</t>
  </si>
  <si>
    <t>Budowa przejścia dla pieszych w obszarze oddziaływania w km od 0+006 do 0+106 (w tym przejście dla pieszych w km 0+28,3) w miejscowości Turza Gmina Rzepiennik Strzyżewski</t>
  </si>
  <si>
    <t>Budowa przejścia dla pieszych w obszarze oddziaływania w km od 0+100 do 0+301 (w tym przejście dla pieszych w km 0+217,3 do 0+223,3) w miejscowości Raba Wyżna Gmina Raba Wyżna</t>
  </si>
  <si>
    <t>Przebudowa przejścia dla pieszych w obszarze oddziaływania w km od 1+430 do km 1+596,50 (w tym przejście dla pieszych w km 1+500) w miejscowości Jaworsko, Gmina Dębno</t>
  </si>
  <si>
    <t>Budowa przejścia dla pieszych w obszarze oddziaływania w rejonie skrzyżowania drogi gminnej nr 340174K z drogą gminną nr 341552K w miejscowości Sadek, Gmina Jodłownik</t>
  </si>
  <si>
    <t>Przebudowa przejścia dla pieszych w obszarze oddziaływania w km od 0+110 do km 0+116 (w tym przejście dla pieszych w km 0+113) w miejscowości Limanowa, Miasto Limanowa - ul. Jordana</t>
  </si>
  <si>
    <t>Przebudowa przejścia dla pieszych w obszarze oddziaływania w km od 0+019 do km 0+082 (w tym przejście dla pieszych w km 0+060) w miejscowości Limanowa, Miasto Limanowa - ul. Reymonta</t>
  </si>
  <si>
    <t>Przebudowa przejścia dla pieszych w obszarze oddziaływania w km od 0+078 do 0+083 (w tym przejście dla pieszych w km 0+080) w miejscowości Słomniki, Gmina Słomniki</t>
  </si>
  <si>
    <t>Budowa wyniesionego przejścia dla pieszych w obszarze oddziaływania w km 1+685 w miejscowości Łęg Tarnowski, Gmina Żabno</t>
  </si>
  <si>
    <t>Przebudowa przejścia dla pieszych w obszarze oddziaływania w km od 0+120 do km 0+130 (w tym przejście dla pieszych w km 0+127) w miejscowości Nawojowa, Gmina Nawojowa/Powiat Nowosądecki</t>
  </si>
  <si>
    <t>Przebudowa przejścia dla pieszych w obszarze oddziaływania w km od 0+490 do km 0+500 (w tym przejście dla pieszych w km 0+496) w miejscowości Nawojowa, Gmina Nawojowa</t>
  </si>
  <si>
    <t>Przebudowa przejścia dla pieszych w obszarze oddziaływania w km od 0+044,00 do km 0+218,90 (w tym przejście dla pieszych w km 0+130,40) na ul. Królowej Jadwigi na odcinku od ul. Krzywej do ul. Kilińskiego w miejscowości Nowy Targ Gmina Miasto Nowy Targ</t>
  </si>
  <si>
    <t>01.06.2021-15.12.2021</t>
  </si>
  <si>
    <t>01.08.2021-15.12.2021</t>
  </si>
  <si>
    <t>01.07.2021-30.11.2021</t>
  </si>
  <si>
    <t>01.09.2021-31.05.2022</t>
  </si>
  <si>
    <t>01.06.2021-31.12.2021</t>
  </si>
  <si>
    <t>01.05.2021-31.12.2021</t>
  </si>
  <si>
    <t>01.09.2021-31.08.2022</t>
  </si>
  <si>
    <t>01.07.2021-31.08.2021</t>
  </si>
  <si>
    <t>01.06.2021-31.05.2022</t>
  </si>
  <si>
    <t>01.07.2021-31.05.2022</t>
  </si>
  <si>
    <t>01.09.2021-30.11.2021</t>
  </si>
  <si>
    <t>15.04.2021-30.06.2021</t>
  </si>
  <si>
    <t>01.09.2021-29.10.2021</t>
  </si>
  <si>
    <t>01.06.2021-30.05-2022</t>
  </si>
  <si>
    <t>02.08.2021-30.06.2022</t>
  </si>
  <si>
    <t>01.08.2021-30.09.2021</t>
  </si>
  <si>
    <t>29.05.2021-30.08.2021</t>
  </si>
  <si>
    <t>01.06.2021-30.09.2021</t>
  </si>
  <si>
    <t>Przebudowa przejścia dla pieszych przez drogę gminną nr 560864K – ul. Piłsudskiego w Wieliczce w obszarze oddziaływania od km 0+672,46 do km 0+867,46 (w tym przejście dla pieszych w km 0+769,96) w ramach Rządowego Funduszu Rozwoju Dróg</t>
  </si>
  <si>
    <t>Przebudowa przejścia dla pieszych ruchu pieszych przejścia dla pieszych przez drogę gminną nr 560865K – ul. Narutowicza w Wieliczce w obszarze oddziaływania od km 0+202,49 do km 0+394,71 (w tym przejście dla pieszych w km 0+294,71) w ramach Rządowego Funduszu Rozwoju Dróg</t>
  </si>
  <si>
    <t>Budowa przejścia dla pieszych w obszarze oddziaływania na skrzyżowaniu dróg powiatowych nr 1095K i 1106K w km 15+581 w miejscowości Bydlin - Powiat Olkuski</t>
  </si>
  <si>
    <t>10.08.2021-09.08.2022</t>
  </si>
  <si>
    <t>15.09.2021-14.09.2022</t>
  </si>
  <si>
    <t>01.06.2021-30.06.2021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</si>
  <si>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2021</t>
    </r>
  </si>
  <si>
    <r>
      <t xml:space="preserve">Województwo: </t>
    </r>
    <r>
      <rPr>
        <b/>
        <sz val="10"/>
        <color theme="1"/>
        <rFont val="Times New Roman"/>
        <family val="1"/>
        <charset val="238"/>
      </rPr>
      <t>Małopolskie</t>
    </r>
  </si>
  <si>
    <r>
      <rPr>
        <sz val="10"/>
        <color rgb="FFFF0000"/>
        <rFont val="Arial"/>
        <family val="2"/>
        <charset val="238"/>
      </rPr>
      <t xml:space="preserve">Ul. Św, Leonarda, </t>
    </r>
    <r>
      <rPr>
        <sz val="10"/>
        <rFont val="Arial"/>
        <family val="2"/>
        <charset val="238"/>
      </rPr>
      <t>Przebudowa przejścia dla pieszych w obszarze oddziaływania w km od 0+182 do 0+232 (w tym przejście dla pieszych w km 0+212) w miejscowości Bochnia, Gmina Miasto Bochnia, powiat bocheński</t>
    </r>
  </si>
  <si>
    <r>
      <rPr>
        <sz val="10"/>
        <color rgb="FFFF0000"/>
        <rFont val="Arial"/>
        <family val="2"/>
        <charset val="238"/>
      </rPr>
      <t>Ul. Konfederatów Barskich</t>
    </r>
    <r>
      <rPr>
        <sz val="10"/>
        <rFont val="Arial"/>
        <family val="2"/>
        <charset val="238"/>
      </rPr>
      <t>, Budowa przejścia dla pieszych w obszarze oddziaływania w km od 0+200 do 0+240 (w tym przejście dla pieszych w km 0+220) w miejscowości Bochnia, Gmina Miasto Bochnia, powiat bocheński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</si>
</sst>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  <numFmt numFmtId="168" formatCode="_-* #,##0.000_-;\-* #,##0.000_-;_-* &quot;-&quot;??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0" fillId="0" borderId="0" xfId="0" applyFont="1" applyBorder="1"/>
    <xf numFmtId="4" fontId="11" fillId="0" borderId="0" xfId="0" applyNumberFormat="1" applyFont="1" applyFill="1" applyBorder="1" applyAlignment="1"/>
    <xf numFmtId="4" fontId="11" fillId="0" borderId="0" xfId="0" applyNumberFormat="1" applyFont="1" applyBorder="1" applyAlignment="1"/>
    <xf numFmtId="0" fontId="1" fillId="0" borderId="0" xfId="0" applyFont="1"/>
    <xf numFmtId="4" fontId="11" fillId="0" borderId="0" xfId="0" applyNumberFormat="1" applyFont="1" applyFill="1" applyBorder="1" applyAlignment="1">
      <alignment vertical="top"/>
    </xf>
    <xf numFmtId="4" fontId="11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wrapText="1" shrinkToFit="1"/>
    </xf>
    <xf numFmtId="0" fontId="15" fillId="0" borderId="0" xfId="1" applyFont="1" applyFill="1" applyAlignment="1">
      <alignment vertical="center"/>
    </xf>
    <xf numFmtId="0" fontId="4" fillId="0" borderId="0" xfId="0" applyFont="1"/>
    <xf numFmtId="0" fontId="16" fillId="0" borderId="0" xfId="0" applyFont="1"/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167" fontId="19" fillId="0" borderId="1" xfId="0" applyNumberFormat="1" applyFont="1" applyFill="1" applyBorder="1" applyAlignment="1">
      <alignment vertical="center"/>
    </xf>
    <xf numFmtId="165" fontId="19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9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horizontal="right" vertical="center" wrapText="1"/>
    </xf>
    <xf numFmtId="167" fontId="19" fillId="0" borderId="1" xfId="0" applyNumberFormat="1" applyFont="1" applyFill="1" applyBorder="1" applyAlignment="1">
      <alignment horizontal="right" vertical="center"/>
    </xf>
    <xf numFmtId="165" fontId="19" fillId="0" borderId="1" xfId="0" applyNumberFormat="1" applyFont="1" applyFill="1" applyBorder="1" applyAlignment="1">
      <alignment horizontal="right" vertical="center" wrapText="1"/>
    </xf>
    <xf numFmtId="9" fontId="19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3" fillId="2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>
      <alignment horizontal="right" vertical="center" wrapText="1"/>
    </xf>
    <xf numFmtId="167" fontId="15" fillId="0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 wrapText="1"/>
    </xf>
    <xf numFmtId="9" fontId="15" fillId="0" borderId="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 vertical="center" wrapText="1"/>
    </xf>
    <xf numFmtId="4" fontId="22" fillId="0" borderId="1" xfId="0" applyNumberFormat="1" applyFont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166" fontId="13" fillId="0" borderId="28" xfId="0" applyNumberFormat="1" applyFont="1" applyFill="1" applyBorder="1" applyAlignment="1">
      <alignment vertical="center"/>
    </xf>
    <xf numFmtId="166" fontId="13" fillId="0" borderId="29" xfId="0" applyNumberFormat="1" applyFont="1" applyFill="1" applyBorder="1" applyAlignment="1">
      <alignment vertical="center"/>
    </xf>
    <xf numFmtId="166" fontId="13" fillId="4" borderId="30" xfId="0" applyNumberFormat="1" applyFont="1" applyFill="1" applyBorder="1" applyAlignment="1">
      <alignment vertical="center"/>
    </xf>
    <xf numFmtId="166" fontId="13" fillId="0" borderId="31" xfId="0" applyNumberFormat="1" applyFont="1" applyFill="1" applyBorder="1" applyAlignment="1">
      <alignment vertical="center"/>
    </xf>
    <xf numFmtId="0" fontId="18" fillId="3" borderId="26" xfId="0" applyFont="1" applyFill="1" applyBorder="1" applyAlignment="1">
      <alignment vertical="center"/>
    </xf>
    <xf numFmtId="166" fontId="18" fillId="3" borderId="28" xfId="0" applyNumberFormat="1" applyFont="1" applyFill="1" applyBorder="1" applyAlignment="1">
      <alignment vertical="center"/>
    </xf>
    <xf numFmtId="166" fontId="18" fillId="3" borderId="29" xfId="0" applyNumberFormat="1" applyFont="1" applyFill="1" applyBorder="1" applyAlignment="1">
      <alignment vertical="center"/>
    </xf>
    <xf numFmtId="166" fontId="18" fillId="4" borderId="30" xfId="0" applyNumberFormat="1" applyFont="1" applyFill="1" applyBorder="1" applyAlignment="1">
      <alignment vertical="center"/>
    </xf>
    <xf numFmtId="166" fontId="18" fillId="3" borderId="31" xfId="0" applyNumberFormat="1" applyFont="1" applyFill="1" applyBorder="1" applyAlignment="1">
      <alignment vertical="center"/>
    </xf>
    <xf numFmtId="0" fontId="13" fillId="5" borderId="26" xfId="0" applyFont="1" applyFill="1" applyBorder="1" applyAlignment="1">
      <alignment vertical="center"/>
    </xf>
    <xf numFmtId="166" fontId="14" fillId="5" borderId="28" xfId="0" applyNumberFormat="1" applyFont="1" applyFill="1" applyBorder="1" applyAlignment="1">
      <alignment vertical="center"/>
    </xf>
    <xf numFmtId="166" fontId="14" fillId="5" borderId="29" xfId="0" applyNumberFormat="1" applyFont="1" applyFill="1" applyBorder="1" applyAlignment="1">
      <alignment vertical="center"/>
    </xf>
    <xf numFmtId="166" fontId="14" fillId="4" borderId="30" xfId="0" applyNumberFormat="1" applyFont="1" applyFill="1" applyBorder="1" applyAlignment="1">
      <alignment vertical="center"/>
    </xf>
    <xf numFmtId="166" fontId="14" fillId="5" borderId="31" xfId="0" applyNumberFormat="1" applyFont="1" applyFill="1" applyBorder="1" applyAlignment="1">
      <alignment vertical="center"/>
    </xf>
    <xf numFmtId="166" fontId="13" fillId="2" borderId="28" xfId="0" applyNumberFormat="1" applyFont="1" applyFill="1" applyBorder="1" applyAlignment="1">
      <alignment vertical="center"/>
    </xf>
    <xf numFmtId="166" fontId="13" fillId="2" borderId="3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3" fontId="23" fillId="2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0" fillId="2" borderId="0" xfId="0" applyFill="1" applyAlignment="1">
      <alignment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8" fillId="3" borderId="27" xfId="0" applyNumberFormat="1" applyFont="1" applyFill="1" applyBorder="1" applyAlignment="1">
      <alignment horizontal="center" vertical="center"/>
    </xf>
    <xf numFmtId="0" fontId="14" fillId="5" borderId="27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/>
    </xf>
    <xf numFmtId="9" fontId="0" fillId="6" borderId="0" xfId="2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0" fillId="2" borderId="0" xfId="2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vertical="center"/>
    </xf>
    <xf numFmtId="9" fontId="15" fillId="2" borderId="1" xfId="0" applyNumberFormat="1" applyFont="1" applyFill="1" applyBorder="1" applyAlignment="1">
      <alignment horizontal="center" vertical="center"/>
    </xf>
    <xf numFmtId="9" fontId="15" fillId="0" borderId="1" xfId="0" applyNumberFormat="1" applyFont="1" applyFill="1" applyBorder="1" applyAlignment="1">
      <alignment horizontal="center" vertical="center"/>
    </xf>
    <xf numFmtId="9" fontId="15" fillId="6" borderId="1" xfId="0" applyNumberFormat="1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" fontId="15" fillId="2" borderId="2" xfId="0" applyNumberFormat="1" applyFont="1" applyFill="1" applyBorder="1" applyAlignment="1">
      <alignment vertical="center"/>
    </xf>
    <xf numFmtId="167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168" fontId="25" fillId="0" borderId="1" xfId="5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168" fontId="25" fillId="2" borderId="1" xfId="5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6">
    <cellStyle name="Dziesiętny" xfId="5" builtinId="3"/>
    <cellStyle name="Dziesiętny 2" xfId="4"/>
    <cellStyle name="Normalny" xfId="0" builtinId="0"/>
    <cellStyle name="Normalny 2" xfId="3"/>
    <cellStyle name="Normalny 3" xfId="1"/>
    <cellStyle name="Procentowy 2" xfId="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26"/>
  <sheetViews>
    <sheetView view="pageBreakPreview" zoomScale="85" zoomScaleNormal="100" zoomScaleSheetLayoutView="85" workbookViewId="0">
      <selection activeCell="N10" sqref="N10:O20"/>
    </sheetView>
  </sheetViews>
  <sheetFormatPr defaultColWidth="9.36328125" defaultRowHeight="14.5" x14ac:dyDescent="0.35"/>
  <cols>
    <col min="1" max="1" width="32.36328125" style="13" customWidth="1"/>
    <col min="2" max="2" width="10.6328125" style="13" customWidth="1"/>
    <col min="3" max="5" width="20.6328125" style="13" customWidth="1"/>
    <col min="6" max="15" width="15.6328125" style="13" customWidth="1"/>
    <col min="16" max="16" width="9.36328125" style="13"/>
    <col min="17" max="17" width="11.6328125" style="13" bestFit="1" customWidth="1"/>
    <col min="18" max="16384" width="9.36328125" style="3"/>
  </cols>
  <sheetData>
    <row r="1" spans="1:24" s="9" customFormat="1" ht="23" customHeight="1" x14ac:dyDescent="0.45">
      <c r="A1" s="106" t="s">
        <v>40</v>
      </c>
      <c r="B1" s="104"/>
      <c r="C1" s="104"/>
      <c r="D1" s="104"/>
      <c r="E1" s="104"/>
      <c r="F1" s="104"/>
      <c r="G1" s="104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</row>
    <row r="2" spans="1:24" s="9" customFormat="1" ht="23" customHeight="1" thickBot="1" x14ac:dyDescent="0.5">
      <c r="A2" s="107" t="s">
        <v>35</v>
      </c>
      <c r="B2" s="105"/>
      <c r="C2" s="105"/>
      <c r="D2" s="105"/>
      <c r="E2" s="105"/>
      <c r="F2" s="105"/>
      <c r="G2" s="105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</row>
    <row r="3" spans="1:24" x14ac:dyDescent="0.35">
      <c r="A3" s="10"/>
      <c r="B3" s="10"/>
      <c r="C3" s="10"/>
      <c r="D3" s="149" t="s">
        <v>17</v>
      </c>
      <c r="E3" s="150"/>
      <c r="F3" s="150"/>
      <c r="G3" s="150"/>
      <c r="H3" s="150"/>
      <c r="I3" s="150"/>
      <c r="J3" s="150"/>
      <c r="K3" s="150"/>
      <c r="L3" s="151"/>
      <c r="M3" s="10"/>
      <c r="N3" s="10"/>
      <c r="O3" s="10"/>
      <c r="P3" s="11"/>
      <c r="Q3" s="11"/>
      <c r="R3" s="11"/>
      <c r="S3" s="11"/>
      <c r="T3" s="11"/>
      <c r="U3" s="11"/>
      <c r="V3" s="11"/>
    </row>
    <row r="4" spans="1:24" x14ac:dyDescent="0.35">
      <c r="A4" s="12"/>
      <c r="B4" s="10"/>
      <c r="C4" s="10"/>
      <c r="D4" s="152"/>
      <c r="E4" s="153"/>
      <c r="F4" s="153"/>
      <c r="G4" s="153"/>
      <c r="H4" s="153"/>
      <c r="I4" s="153"/>
      <c r="J4" s="153"/>
      <c r="K4" s="153"/>
      <c r="L4" s="154"/>
      <c r="P4" s="3"/>
      <c r="Q4" s="3"/>
      <c r="V4" s="11"/>
    </row>
    <row r="5" spans="1:24" x14ac:dyDescent="0.35">
      <c r="A5" s="14" t="s">
        <v>299</v>
      </c>
      <c r="B5" s="15"/>
      <c r="C5" s="15"/>
      <c r="D5" s="152"/>
      <c r="E5" s="153"/>
      <c r="F5" s="153"/>
      <c r="G5" s="153"/>
      <c r="H5" s="153"/>
      <c r="I5" s="153"/>
      <c r="J5" s="153"/>
      <c r="K5" s="153"/>
      <c r="L5" s="154"/>
      <c r="P5" s="3"/>
      <c r="Q5" s="3"/>
      <c r="V5" s="16"/>
    </row>
    <row r="6" spans="1:24" x14ac:dyDescent="0.35">
      <c r="A6" s="15"/>
      <c r="B6" s="15"/>
      <c r="C6" s="15"/>
      <c r="D6" s="152"/>
      <c r="E6" s="153"/>
      <c r="F6" s="153"/>
      <c r="G6" s="153"/>
      <c r="H6" s="153"/>
      <c r="I6" s="153"/>
      <c r="J6" s="153"/>
      <c r="K6" s="153"/>
      <c r="L6" s="154"/>
      <c r="P6" s="3"/>
      <c r="Q6" s="3"/>
      <c r="V6" s="11"/>
    </row>
    <row r="7" spans="1:24" x14ac:dyDescent="0.35">
      <c r="A7" s="123" t="s">
        <v>300</v>
      </c>
      <c r="B7" s="15"/>
      <c r="C7" s="15"/>
      <c r="D7" s="152"/>
      <c r="E7" s="153"/>
      <c r="F7" s="153"/>
      <c r="G7" s="153"/>
      <c r="H7" s="153"/>
      <c r="I7" s="153"/>
      <c r="J7" s="153"/>
      <c r="K7" s="153"/>
      <c r="L7" s="154"/>
      <c r="P7" s="3"/>
      <c r="Q7" s="3"/>
      <c r="V7" s="16"/>
    </row>
    <row r="8" spans="1:24" ht="15" thickBot="1" x14ac:dyDescent="0.4">
      <c r="A8" s="15"/>
      <c r="B8" s="15"/>
      <c r="C8" s="15"/>
      <c r="D8" s="155" t="s">
        <v>18</v>
      </c>
      <c r="E8" s="156"/>
      <c r="F8" s="156"/>
      <c r="G8" s="156"/>
      <c r="H8" s="156"/>
      <c r="I8" s="156"/>
      <c r="J8" s="156"/>
      <c r="K8" s="156"/>
      <c r="L8" s="157"/>
      <c r="P8" s="3"/>
      <c r="Q8" s="3"/>
      <c r="V8" s="11"/>
    </row>
    <row r="9" spans="1:24" ht="14.4" customHeight="1" x14ac:dyDescent="0.35">
      <c r="A9" s="15"/>
      <c r="B9" s="15"/>
      <c r="C9" s="15"/>
      <c r="D9" s="15"/>
      <c r="E9" s="15"/>
      <c r="F9" s="17"/>
      <c r="G9" s="17"/>
      <c r="H9" s="17"/>
      <c r="I9" s="17"/>
      <c r="J9" s="17"/>
      <c r="K9" s="17"/>
      <c r="L9" s="17"/>
      <c r="M9" s="17"/>
      <c r="N9" s="17"/>
      <c r="X9" s="11"/>
    </row>
    <row r="10" spans="1:24" ht="20.149999999999999" customHeight="1" thickBot="1" x14ac:dyDescent="0.4">
      <c r="A10" s="14" t="s">
        <v>0</v>
      </c>
      <c r="B10" s="15"/>
      <c r="C10" s="15"/>
      <c r="D10" s="15"/>
      <c r="E10" s="15"/>
      <c r="F10" s="17"/>
      <c r="G10" s="17"/>
      <c r="H10" s="17"/>
      <c r="I10" s="17"/>
      <c r="J10" s="17"/>
      <c r="K10" s="17"/>
      <c r="L10" s="17"/>
      <c r="M10" s="17"/>
      <c r="N10" s="17"/>
      <c r="X10" s="11"/>
    </row>
    <row r="11" spans="1:24" ht="20.149999999999999" customHeight="1" x14ac:dyDescent="0.35">
      <c r="A11" s="158" t="s">
        <v>1</v>
      </c>
      <c r="B11" s="160" t="s">
        <v>28</v>
      </c>
      <c r="C11" s="162" t="s">
        <v>19</v>
      </c>
      <c r="D11" s="164" t="s">
        <v>20</v>
      </c>
      <c r="E11" s="166" t="s">
        <v>21</v>
      </c>
      <c r="F11" s="82"/>
      <c r="G11" s="81"/>
      <c r="H11" s="82" t="s">
        <v>11</v>
      </c>
      <c r="I11" s="81"/>
      <c r="J11" s="81"/>
      <c r="K11" s="81"/>
      <c r="L11" s="82"/>
      <c r="M11" s="83"/>
      <c r="N11" s="30"/>
      <c r="O11" s="30"/>
      <c r="P11" s="2"/>
      <c r="Q11" s="2"/>
      <c r="R11" s="2"/>
      <c r="S11" s="2"/>
      <c r="V11" s="11"/>
    </row>
    <row r="12" spans="1:24" s="1" customFormat="1" ht="20.149999999999999" customHeight="1" thickBot="1" x14ac:dyDescent="0.4">
      <c r="A12" s="159"/>
      <c r="B12" s="161"/>
      <c r="C12" s="163"/>
      <c r="D12" s="165"/>
      <c r="E12" s="167"/>
      <c r="F12" s="84">
        <v>2021</v>
      </c>
      <c r="G12" s="84">
        <v>2022</v>
      </c>
      <c r="H12" s="84">
        <v>2023</v>
      </c>
      <c r="I12" s="84">
        <v>2024</v>
      </c>
      <c r="J12" s="84">
        <v>2025</v>
      </c>
      <c r="K12" s="84">
        <v>2026</v>
      </c>
      <c r="L12" s="84">
        <v>2027</v>
      </c>
      <c r="M12" s="85">
        <v>2028</v>
      </c>
      <c r="N12" s="17"/>
      <c r="O12" s="17"/>
      <c r="P12" s="17"/>
      <c r="Q12" s="17"/>
      <c r="R12" s="17"/>
      <c r="S12" s="17"/>
      <c r="T12" s="18"/>
      <c r="U12" s="18"/>
      <c r="V12" s="18"/>
    </row>
    <row r="13" spans="1:24" ht="40.25" customHeight="1" thickTop="1" thickBot="1" x14ac:dyDescent="0.4">
      <c r="A13" s="86" t="s">
        <v>33</v>
      </c>
      <c r="B13" s="113">
        <f>COUNTA('pow podst'!L3:L44)</f>
        <v>42</v>
      </c>
      <c r="C13" s="87">
        <f>SUM('pow podst'!K3:K44)</f>
        <v>8013279.0199999986</v>
      </c>
      <c r="D13" s="88">
        <f>SUM('pow podst'!M3:M44)</f>
        <v>2258033.0199999996</v>
      </c>
      <c r="E13" s="89">
        <f>SUM('pow podst'!L3:L44)</f>
        <v>5755246</v>
      </c>
      <c r="F13" s="87">
        <f>SUM('pow podst'!O3:O44)</f>
        <v>5755246</v>
      </c>
      <c r="G13" s="87">
        <f>SUM('pow podst'!P3:P44)</f>
        <v>0</v>
      </c>
      <c r="H13" s="87">
        <f>SUM('pow podst'!Q3:Q44)</f>
        <v>0</v>
      </c>
      <c r="I13" s="87">
        <f>SUM('pow podst'!R3:R44)</f>
        <v>0</v>
      </c>
      <c r="J13" s="87">
        <f>SUM('pow podst'!S3:S44)</f>
        <v>0</v>
      </c>
      <c r="K13" s="87">
        <f>SUM('pow podst'!T3:T44)</f>
        <v>0</v>
      </c>
      <c r="L13" s="87">
        <f>SUM('pow podst'!U3:U44)</f>
        <v>0</v>
      </c>
      <c r="M13" s="90">
        <f>SUM('pow podst'!V3:V44)</f>
        <v>0</v>
      </c>
      <c r="N13" s="19"/>
      <c r="O13" s="40"/>
      <c r="P13" s="20"/>
      <c r="Q13" s="20"/>
      <c r="R13" s="21"/>
      <c r="S13" s="21"/>
      <c r="T13" s="22"/>
      <c r="U13" s="11"/>
      <c r="V13" s="11"/>
    </row>
    <row r="14" spans="1:24" ht="40.25" customHeight="1" thickTop="1" thickBot="1" x14ac:dyDescent="0.4">
      <c r="A14" s="86" t="s">
        <v>34</v>
      </c>
      <c r="B14" s="113">
        <f>COUNTA('gm podst'!M3:M44)</f>
        <v>42</v>
      </c>
      <c r="C14" s="87">
        <f>SUM('gm podst'!L3:L44)</f>
        <v>5711165.4500000011</v>
      </c>
      <c r="D14" s="88">
        <f>SUM('gm podst'!N3:N44)</f>
        <v>1296472.4500000002</v>
      </c>
      <c r="E14" s="89">
        <f>SUM('gm podst'!M3:M44)</f>
        <v>4414693</v>
      </c>
      <c r="F14" s="101">
        <f>SUM('gm podst'!P3:P44)</f>
        <v>4414693</v>
      </c>
      <c r="G14" s="101">
        <f>SUM('gm podst'!Q3:Q44)</f>
        <v>0</v>
      </c>
      <c r="H14" s="101">
        <f>SUM('gm podst'!R3:R44)</f>
        <v>0</v>
      </c>
      <c r="I14" s="101">
        <f>SUM('gm podst'!S3:S44)</f>
        <v>0</v>
      </c>
      <c r="J14" s="101">
        <f>SUM('gm podst'!T3:T44)</f>
        <v>0</v>
      </c>
      <c r="K14" s="101">
        <f>SUM('gm podst'!U3:U44)</f>
        <v>0</v>
      </c>
      <c r="L14" s="101">
        <f>SUM('gm podst'!V3:V44)</f>
        <v>0</v>
      </c>
      <c r="M14" s="102">
        <f>SUM('gm podst'!W3:W44)</f>
        <v>0</v>
      </c>
      <c r="N14" s="19"/>
      <c r="O14" s="40"/>
      <c r="P14" s="20"/>
      <c r="Q14" s="20"/>
      <c r="R14" s="21"/>
      <c r="S14" s="21"/>
      <c r="T14" s="21"/>
      <c r="U14" s="21"/>
      <c r="V14" s="21"/>
    </row>
    <row r="15" spans="1:24" s="25" customFormat="1" ht="40.25" customHeight="1" thickTop="1" thickBot="1" x14ac:dyDescent="0.4">
      <c r="A15" s="91" t="s">
        <v>29</v>
      </c>
      <c r="B15" s="114">
        <f t="shared" ref="B15:M15" si="0">B13+B14</f>
        <v>84</v>
      </c>
      <c r="C15" s="92">
        <f t="shared" si="0"/>
        <v>13724444.469999999</v>
      </c>
      <c r="D15" s="93">
        <f t="shared" si="0"/>
        <v>3554505.4699999997</v>
      </c>
      <c r="E15" s="94">
        <f t="shared" si="0"/>
        <v>10169939</v>
      </c>
      <c r="F15" s="92">
        <f t="shared" si="0"/>
        <v>10169939</v>
      </c>
      <c r="G15" s="92">
        <f t="shared" si="0"/>
        <v>0</v>
      </c>
      <c r="H15" s="92">
        <f t="shared" si="0"/>
        <v>0</v>
      </c>
      <c r="I15" s="92">
        <f t="shared" si="0"/>
        <v>0</v>
      </c>
      <c r="J15" s="92">
        <f t="shared" si="0"/>
        <v>0</v>
      </c>
      <c r="K15" s="92">
        <f t="shared" si="0"/>
        <v>0</v>
      </c>
      <c r="L15" s="92">
        <f t="shared" si="0"/>
        <v>0</v>
      </c>
      <c r="M15" s="95">
        <f t="shared" si="0"/>
        <v>0</v>
      </c>
      <c r="N15" s="19"/>
      <c r="O15" s="40"/>
      <c r="P15" s="23"/>
      <c r="Q15" s="23"/>
      <c r="R15" s="24"/>
      <c r="S15" s="24"/>
      <c r="T15" s="24"/>
      <c r="U15" s="24"/>
      <c r="V15" s="24"/>
    </row>
    <row r="16" spans="1:24" ht="40.25" customHeight="1" thickTop="1" thickBot="1" x14ac:dyDescent="0.4">
      <c r="A16" s="86" t="s">
        <v>2</v>
      </c>
      <c r="B16" s="113">
        <f>COUNTA('pow rez'!L3:L5)</f>
        <v>0</v>
      </c>
      <c r="C16" s="87">
        <f>SUM('pow rez'!K3:K5)</f>
        <v>0</v>
      </c>
      <c r="D16" s="88">
        <f>SUM('pow rez'!M3:M5)</f>
        <v>0</v>
      </c>
      <c r="E16" s="89">
        <f>SUM('pow rez'!L3:L5)</f>
        <v>0</v>
      </c>
      <c r="F16" s="87">
        <f>SUM('pow rez'!O3:O5)</f>
        <v>0</v>
      </c>
      <c r="G16" s="87">
        <f>SUM('pow rez'!P3:P5)</f>
        <v>0</v>
      </c>
      <c r="H16" s="87">
        <f>SUM('pow rez'!Q3:Q5)</f>
        <v>0</v>
      </c>
      <c r="I16" s="87">
        <f>SUM('pow rez'!R3:R5)</f>
        <v>0</v>
      </c>
      <c r="J16" s="87">
        <f>SUM('pow rez'!S3:S5)</f>
        <v>0</v>
      </c>
      <c r="K16" s="87">
        <f>SUM('pow rez'!T3:T5)</f>
        <v>0</v>
      </c>
      <c r="L16" s="87">
        <f>SUM('pow rez'!U3:U5)</f>
        <v>0</v>
      </c>
      <c r="M16" s="90">
        <f>SUM('pow rez'!V3:V5)</f>
        <v>0</v>
      </c>
      <c r="N16" s="19"/>
      <c r="O16" s="40"/>
      <c r="P16" s="20"/>
      <c r="Q16" s="20"/>
      <c r="R16" s="21"/>
      <c r="S16" s="21"/>
      <c r="T16" s="21"/>
      <c r="U16" s="21"/>
      <c r="V16" s="21"/>
    </row>
    <row r="17" spans="1:22" ht="40.25" customHeight="1" thickTop="1" thickBot="1" x14ac:dyDescent="0.4">
      <c r="A17" s="86" t="s">
        <v>3</v>
      </c>
      <c r="B17" s="113">
        <f>COUNTA('gm rez'!M2:M4)</f>
        <v>0</v>
      </c>
      <c r="C17" s="87">
        <f>SUM('gm rez'!L3:L5)</f>
        <v>0</v>
      </c>
      <c r="D17" s="88">
        <f>SUM('gm rez'!N3:N5)</f>
        <v>0</v>
      </c>
      <c r="E17" s="89">
        <f>SUM('gm rez'!M3:M5)</f>
        <v>0</v>
      </c>
      <c r="F17" s="87">
        <f>SUM('gm rez'!P3:P5)</f>
        <v>0</v>
      </c>
      <c r="G17" s="87">
        <f>SUM('gm rez'!Q3:Q5)</f>
        <v>0</v>
      </c>
      <c r="H17" s="87">
        <f>SUM('gm rez'!R3:R5)</f>
        <v>0</v>
      </c>
      <c r="I17" s="87">
        <f>SUM('gm rez'!S3:S5)</f>
        <v>0</v>
      </c>
      <c r="J17" s="87">
        <f>SUM('gm rez'!T3:T5)</f>
        <v>0</v>
      </c>
      <c r="K17" s="87">
        <f>SUM('gm rez'!U3:U5)</f>
        <v>0</v>
      </c>
      <c r="L17" s="87">
        <f>SUM('gm rez'!V3:V5)</f>
        <v>0</v>
      </c>
      <c r="M17" s="90">
        <f>SUM('gm rez'!W3:W5)</f>
        <v>0</v>
      </c>
      <c r="N17" s="19"/>
      <c r="O17" s="40"/>
      <c r="P17" s="26"/>
      <c r="Q17" s="26"/>
      <c r="R17" s="27"/>
      <c r="S17" s="27"/>
      <c r="T17" s="22"/>
      <c r="U17" s="11"/>
      <c r="V17" s="11"/>
    </row>
    <row r="18" spans="1:22" ht="40.25" customHeight="1" thickTop="1" thickBot="1" x14ac:dyDescent="0.4">
      <c r="A18" s="91" t="s">
        <v>22</v>
      </c>
      <c r="B18" s="114">
        <f t="shared" ref="B18:M18" si="1">B16+B17</f>
        <v>0</v>
      </c>
      <c r="C18" s="92">
        <f t="shared" si="1"/>
        <v>0</v>
      </c>
      <c r="D18" s="93">
        <f t="shared" si="1"/>
        <v>0</v>
      </c>
      <c r="E18" s="94">
        <f t="shared" si="1"/>
        <v>0</v>
      </c>
      <c r="F18" s="92">
        <f t="shared" si="1"/>
        <v>0</v>
      </c>
      <c r="G18" s="92">
        <f t="shared" si="1"/>
        <v>0</v>
      </c>
      <c r="H18" s="92">
        <f t="shared" si="1"/>
        <v>0</v>
      </c>
      <c r="I18" s="92">
        <f t="shared" si="1"/>
        <v>0</v>
      </c>
      <c r="J18" s="92">
        <f t="shared" si="1"/>
        <v>0</v>
      </c>
      <c r="K18" s="92">
        <f t="shared" si="1"/>
        <v>0</v>
      </c>
      <c r="L18" s="92">
        <f t="shared" si="1"/>
        <v>0</v>
      </c>
      <c r="M18" s="95">
        <f t="shared" si="1"/>
        <v>0</v>
      </c>
      <c r="N18" s="19"/>
      <c r="O18" s="40"/>
      <c r="P18" s="28"/>
      <c r="Q18" s="28"/>
      <c r="R18" s="2"/>
      <c r="S18" s="2"/>
    </row>
    <row r="19" spans="1:22" ht="40.25" customHeight="1" thickTop="1" x14ac:dyDescent="0.35">
      <c r="A19" s="96" t="s">
        <v>27</v>
      </c>
      <c r="B19" s="115">
        <f t="shared" ref="B19:G19" si="2">B15+B18</f>
        <v>84</v>
      </c>
      <c r="C19" s="97">
        <f t="shared" si="2"/>
        <v>13724444.469999999</v>
      </c>
      <c r="D19" s="98">
        <f t="shared" si="2"/>
        <v>3554505.4699999997</v>
      </c>
      <c r="E19" s="99">
        <f t="shared" si="2"/>
        <v>10169939</v>
      </c>
      <c r="F19" s="97">
        <f t="shared" si="2"/>
        <v>10169939</v>
      </c>
      <c r="G19" s="97">
        <f t="shared" si="2"/>
        <v>0</v>
      </c>
      <c r="H19" s="97">
        <f t="shared" ref="H19:M19" si="3">H15+H18</f>
        <v>0</v>
      </c>
      <c r="I19" s="97">
        <f>I15+I18</f>
        <v>0</v>
      </c>
      <c r="J19" s="97">
        <f t="shared" si="3"/>
        <v>0</v>
      </c>
      <c r="K19" s="97">
        <f t="shared" si="3"/>
        <v>0</v>
      </c>
      <c r="L19" s="97">
        <f t="shared" si="3"/>
        <v>0</v>
      </c>
      <c r="M19" s="100">
        <f t="shared" si="3"/>
        <v>0</v>
      </c>
      <c r="N19" s="19"/>
      <c r="O19" s="40"/>
      <c r="P19" s="28"/>
      <c r="Q19" s="28"/>
      <c r="R19" s="2"/>
      <c r="S19" s="2"/>
    </row>
    <row r="20" spans="1:22" x14ac:dyDescent="0.3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8"/>
      <c r="S20" s="28"/>
      <c r="T20" s="2"/>
      <c r="U20" s="2"/>
    </row>
    <row r="21" spans="1:22" x14ac:dyDescent="0.3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8"/>
      <c r="S21" s="28"/>
      <c r="T21" s="2"/>
      <c r="U21" s="2"/>
    </row>
    <row r="22" spans="1:22" x14ac:dyDescent="0.3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8"/>
      <c r="S22" s="28"/>
      <c r="T22" s="2"/>
      <c r="U22" s="2"/>
    </row>
    <row r="23" spans="1:22" x14ac:dyDescent="0.3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8"/>
      <c r="S23" s="28"/>
      <c r="T23" s="2"/>
      <c r="U23" s="2"/>
    </row>
    <row r="24" spans="1:22" x14ac:dyDescent="0.3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2"/>
      <c r="S24" s="2"/>
      <c r="T24" s="2"/>
      <c r="U24" s="2"/>
    </row>
    <row r="25" spans="1:22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2"/>
      <c r="S25" s="2"/>
      <c r="T25" s="2"/>
      <c r="U25" s="2"/>
    </row>
    <row r="26" spans="1:22" x14ac:dyDescent="0.3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2"/>
      <c r="S26" s="2"/>
      <c r="T26" s="2"/>
      <c r="U26" s="2"/>
    </row>
  </sheetData>
  <mergeCells count="7">
    <mergeCell ref="D3:L7"/>
    <mergeCell ref="D8:L8"/>
    <mergeCell ref="A11:A12"/>
    <mergeCell ref="B11:B12"/>
    <mergeCell ref="C11:C12"/>
    <mergeCell ref="D11:D12"/>
    <mergeCell ref="E11:E12"/>
  </mergeCells>
  <pageMargins left="0.70866141732283472" right="0.70866141732283472" top="0.74803149606299213" bottom="0.74803149606299213" header="0.31496062992125984" footer="0.31496062992125984"/>
  <pageSetup paperSize="8" scale="83" orientation="landscape" r:id="rId1"/>
  <headerFooter>
    <oddHeader>&amp;LWojewództwo Małopolskie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showGridLines="0" tabSelected="1" view="pageBreakPreview" zoomScale="85" zoomScaleNormal="70" zoomScaleSheetLayoutView="85" workbookViewId="0">
      <selection activeCell="N6" sqref="N6"/>
    </sheetView>
  </sheetViews>
  <sheetFormatPr defaultColWidth="9.36328125" defaultRowHeight="14.5" x14ac:dyDescent="0.35"/>
  <cols>
    <col min="1" max="1" width="4.6328125" style="3" customWidth="1"/>
    <col min="2" max="2" width="19.36328125" style="3" customWidth="1"/>
    <col min="3" max="3" width="15.6328125" style="3" customWidth="1"/>
    <col min="4" max="4" width="8.08984375" style="3" customWidth="1"/>
    <col min="5" max="5" width="48" style="3" customWidth="1"/>
    <col min="6" max="6" width="6.6328125" style="3" customWidth="1"/>
    <col min="7" max="7" width="21.54296875" style="3" customWidth="1"/>
    <col min="8" max="8" width="18.36328125" style="3" customWidth="1"/>
    <col min="9" max="9" width="16.6328125" style="3" customWidth="1"/>
    <col min="10" max="10" width="12" style="3" customWidth="1"/>
    <col min="11" max="11" width="15.6328125" style="4" customWidth="1"/>
    <col min="12" max="12" width="15.6328125" style="111" customWidth="1"/>
    <col min="13" max="13" width="15.6328125" style="3" customWidth="1"/>
    <col min="14" max="14" width="10" style="1" customWidth="1"/>
    <col min="15" max="15" width="15.6328125" style="3" customWidth="1"/>
    <col min="16" max="16" width="7.90625" style="3" customWidth="1"/>
    <col min="17" max="17" width="7.08984375" style="3" customWidth="1"/>
    <col min="18" max="18" width="6.08984375" style="3" customWidth="1"/>
    <col min="19" max="19" width="6.6328125" style="3" customWidth="1"/>
    <col min="20" max="20" width="7.453125" style="3" customWidth="1"/>
    <col min="21" max="21" width="6.36328125" style="3" customWidth="1"/>
    <col min="22" max="22" width="6.08984375" style="3" customWidth="1"/>
    <col min="23" max="24" width="15.6328125" style="3" customWidth="1"/>
    <col min="25" max="25" width="15.6328125" style="41" customWidth="1"/>
    <col min="26" max="27" width="15.6328125" style="1" customWidth="1"/>
    <col min="28" max="28" width="15.6328125" style="41" customWidth="1"/>
    <col min="29" max="16384" width="9.36328125" style="3"/>
  </cols>
  <sheetData>
    <row r="1" spans="1:28" ht="20.149999999999999" customHeight="1" x14ac:dyDescent="0.35">
      <c r="A1" s="168" t="s">
        <v>4</v>
      </c>
      <c r="B1" s="168" t="s">
        <v>5</v>
      </c>
      <c r="C1" s="169" t="s">
        <v>6</v>
      </c>
      <c r="D1" s="169" t="s">
        <v>26</v>
      </c>
      <c r="E1" s="169" t="s">
        <v>7</v>
      </c>
      <c r="F1" s="168" t="s">
        <v>24</v>
      </c>
      <c r="G1" s="172" t="s">
        <v>39</v>
      </c>
      <c r="H1" s="174" t="s">
        <v>36</v>
      </c>
      <c r="I1" s="175"/>
      <c r="J1" s="168" t="s">
        <v>23</v>
      </c>
      <c r="K1" s="172" t="s">
        <v>8</v>
      </c>
      <c r="L1" s="173" t="s">
        <v>15</v>
      </c>
      <c r="M1" s="169" t="s">
        <v>12</v>
      </c>
      <c r="N1" s="168" t="s">
        <v>10</v>
      </c>
      <c r="O1" s="168" t="s">
        <v>11</v>
      </c>
      <c r="P1" s="168"/>
      <c r="Q1" s="168"/>
      <c r="R1" s="168"/>
      <c r="S1" s="168"/>
      <c r="T1" s="168"/>
      <c r="U1" s="168"/>
      <c r="V1" s="168"/>
      <c r="W1" s="1"/>
      <c r="X1" s="1"/>
      <c r="Y1" s="1"/>
    </row>
    <row r="2" spans="1:28" ht="44.4" customHeight="1" x14ac:dyDescent="0.35">
      <c r="A2" s="168"/>
      <c r="B2" s="168"/>
      <c r="C2" s="170"/>
      <c r="D2" s="170"/>
      <c r="E2" s="170"/>
      <c r="F2" s="168"/>
      <c r="G2" s="172"/>
      <c r="H2" s="103" t="s">
        <v>37</v>
      </c>
      <c r="I2" s="103" t="s">
        <v>38</v>
      </c>
      <c r="J2" s="168"/>
      <c r="K2" s="172"/>
      <c r="L2" s="173"/>
      <c r="M2" s="170"/>
      <c r="N2" s="168"/>
      <c r="O2" s="36">
        <v>2021</v>
      </c>
      <c r="P2" s="36">
        <v>2022</v>
      </c>
      <c r="Q2" s="36">
        <v>2023</v>
      </c>
      <c r="R2" s="36">
        <v>2024</v>
      </c>
      <c r="S2" s="36">
        <v>2025</v>
      </c>
      <c r="T2" s="36">
        <v>2026</v>
      </c>
      <c r="U2" s="36">
        <v>2027</v>
      </c>
      <c r="V2" s="36">
        <v>2028</v>
      </c>
      <c r="W2" s="1"/>
      <c r="X2" s="1"/>
      <c r="Y2" s="1"/>
      <c r="Z2" s="42"/>
      <c r="AA2" s="3"/>
      <c r="AB2" s="3"/>
    </row>
    <row r="3" spans="1:28" ht="62.5" x14ac:dyDescent="0.35">
      <c r="A3" s="116">
        <v>1</v>
      </c>
      <c r="B3" s="124" t="s">
        <v>41</v>
      </c>
      <c r="C3" s="116" t="s">
        <v>42</v>
      </c>
      <c r="D3" s="116">
        <v>1262</v>
      </c>
      <c r="E3" s="125" t="s">
        <v>98</v>
      </c>
      <c r="F3" s="126" t="s">
        <v>139</v>
      </c>
      <c r="G3" s="126">
        <v>4</v>
      </c>
      <c r="H3" s="126"/>
      <c r="I3" s="126">
        <v>4</v>
      </c>
      <c r="J3" s="126" t="s">
        <v>142</v>
      </c>
      <c r="K3" s="127">
        <v>279984.57</v>
      </c>
      <c r="L3" s="127">
        <f>ROUNDDOWN(K3*80%,0)</f>
        <v>223987</v>
      </c>
      <c r="M3" s="118">
        <f>K3-L3</f>
        <v>55997.570000000007</v>
      </c>
      <c r="N3" s="128">
        <v>0.8</v>
      </c>
      <c r="O3" s="138">
        <f>L3</f>
        <v>223987</v>
      </c>
      <c r="P3" s="139"/>
      <c r="Q3" s="139"/>
      <c r="R3" s="139"/>
      <c r="S3" s="139"/>
      <c r="T3" s="139"/>
      <c r="U3" s="139"/>
      <c r="V3" s="139"/>
      <c r="W3" s="121"/>
      <c r="X3" s="122"/>
      <c r="Y3" s="44"/>
      <c r="Z3" s="44"/>
      <c r="AA3" s="3"/>
      <c r="AB3" s="3"/>
    </row>
    <row r="4" spans="1:28" ht="50" x14ac:dyDescent="0.35">
      <c r="A4" s="116">
        <v>2</v>
      </c>
      <c r="B4" s="124" t="s">
        <v>43</v>
      </c>
      <c r="C4" s="116" t="s">
        <v>44</v>
      </c>
      <c r="D4" s="116">
        <v>1206</v>
      </c>
      <c r="E4" s="125" t="s">
        <v>99</v>
      </c>
      <c r="F4" s="126" t="s">
        <v>140</v>
      </c>
      <c r="G4" s="126">
        <v>1</v>
      </c>
      <c r="H4" s="126">
        <v>1</v>
      </c>
      <c r="I4" s="126"/>
      <c r="J4" s="126" t="s">
        <v>143</v>
      </c>
      <c r="K4" s="127">
        <v>222000</v>
      </c>
      <c r="L4" s="127">
        <f t="shared" ref="L4:L44" si="0">IF(ROUNDDOWN(K4*N4,0)&gt;200000,200000,ROUNDDOWN(K4*N4,0))</f>
        <v>177600</v>
      </c>
      <c r="M4" s="118">
        <f t="shared" ref="M4:M44" si="1">K4-L4</f>
        <v>44400</v>
      </c>
      <c r="N4" s="129">
        <v>0.8</v>
      </c>
      <c r="O4" s="118">
        <f t="shared" ref="O4:O44" si="2">L4</f>
        <v>177600</v>
      </c>
      <c r="P4" s="140"/>
      <c r="Q4" s="140"/>
      <c r="R4" s="140"/>
      <c r="S4" s="140"/>
      <c r="T4" s="140"/>
      <c r="U4" s="140"/>
      <c r="V4" s="140"/>
      <c r="W4" s="1"/>
      <c r="X4" s="43"/>
      <c r="Y4" s="44"/>
      <c r="Z4" s="44"/>
      <c r="AA4" s="3"/>
      <c r="AB4" s="3"/>
    </row>
    <row r="5" spans="1:28" ht="50" x14ac:dyDescent="0.35">
      <c r="A5" s="116">
        <v>3</v>
      </c>
      <c r="B5" s="124" t="s">
        <v>45</v>
      </c>
      <c r="C5" s="116" t="s">
        <v>46</v>
      </c>
      <c r="D5" s="116">
        <v>1213</v>
      </c>
      <c r="E5" s="125" t="s">
        <v>100</v>
      </c>
      <c r="F5" s="126" t="s">
        <v>139</v>
      </c>
      <c r="G5" s="126">
        <v>1</v>
      </c>
      <c r="H5" s="126"/>
      <c r="I5" s="126">
        <v>1</v>
      </c>
      <c r="J5" s="126" t="s">
        <v>144</v>
      </c>
      <c r="K5" s="127">
        <v>39999.85</v>
      </c>
      <c r="L5" s="127">
        <f t="shared" si="0"/>
        <v>31999</v>
      </c>
      <c r="M5" s="118">
        <f t="shared" si="1"/>
        <v>8000.8499999999985</v>
      </c>
      <c r="N5" s="129">
        <v>0.8</v>
      </c>
      <c r="O5" s="118">
        <f t="shared" si="2"/>
        <v>31999</v>
      </c>
      <c r="P5" s="140"/>
      <c r="Q5" s="140"/>
      <c r="R5" s="140"/>
      <c r="S5" s="140"/>
      <c r="T5" s="140"/>
      <c r="U5" s="140"/>
      <c r="V5" s="140"/>
      <c r="W5" s="1"/>
      <c r="X5" s="43"/>
      <c r="Y5" s="44"/>
      <c r="Z5" s="44"/>
      <c r="AA5" s="3"/>
      <c r="AB5" s="3"/>
    </row>
    <row r="6" spans="1:28" ht="50" x14ac:dyDescent="0.35">
      <c r="A6" s="116">
        <v>4</v>
      </c>
      <c r="B6" s="124" t="s">
        <v>47</v>
      </c>
      <c r="C6" s="116" t="s">
        <v>48</v>
      </c>
      <c r="D6" s="116">
        <v>1212</v>
      </c>
      <c r="E6" s="125" t="s">
        <v>101</v>
      </c>
      <c r="F6" s="126" t="s">
        <v>139</v>
      </c>
      <c r="G6" s="126">
        <v>1</v>
      </c>
      <c r="H6" s="126"/>
      <c r="I6" s="126">
        <v>1</v>
      </c>
      <c r="J6" s="126" t="s">
        <v>145</v>
      </c>
      <c r="K6" s="127">
        <v>381235.74</v>
      </c>
      <c r="L6" s="127">
        <f t="shared" si="0"/>
        <v>200000</v>
      </c>
      <c r="M6" s="118">
        <f t="shared" si="1"/>
        <v>181235.74</v>
      </c>
      <c r="N6" s="129">
        <v>0.8</v>
      </c>
      <c r="O6" s="118">
        <f t="shared" si="2"/>
        <v>200000</v>
      </c>
      <c r="P6" s="140"/>
      <c r="Q6" s="140"/>
      <c r="R6" s="140"/>
      <c r="S6" s="140"/>
      <c r="T6" s="140"/>
      <c r="U6" s="140"/>
      <c r="V6" s="140"/>
      <c r="W6" s="1"/>
      <c r="X6" s="120"/>
      <c r="Y6" s="44"/>
      <c r="Z6" s="44"/>
      <c r="AA6" s="3"/>
      <c r="AB6" s="3"/>
    </row>
    <row r="7" spans="1:28" ht="50" x14ac:dyDescent="0.35">
      <c r="A7" s="116">
        <v>5</v>
      </c>
      <c r="B7" s="124" t="s">
        <v>49</v>
      </c>
      <c r="C7" s="116" t="s">
        <v>48</v>
      </c>
      <c r="D7" s="116">
        <v>1212</v>
      </c>
      <c r="E7" s="125" t="s">
        <v>102</v>
      </c>
      <c r="F7" s="126" t="s">
        <v>139</v>
      </c>
      <c r="G7" s="126">
        <v>3</v>
      </c>
      <c r="H7" s="126"/>
      <c r="I7" s="126">
        <v>3</v>
      </c>
      <c r="J7" s="126" t="s">
        <v>145</v>
      </c>
      <c r="K7" s="127">
        <v>743447.1</v>
      </c>
      <c r="L7" s="127">
        <f>ROUNDDOWN(K7*80%,0)</f>
        <v>594757</v>
      </c>
      <c r="M7" s="118">
        <f t="shared" si="1"/>
        <v>148690.09999999998</v>
      </c>
      <c r="N7" s="128">
        <v>0.8</v>
      </c>
      <c r="O7" s="138">
        <f t="shared" si="2"/>
        <v>594757</v>
      </c>
      <c r="P7" s="139"/>
      <c r="Q7" s="139"/>
      <c r="R7" s="139"/>
      <c r="S7" s="139"/>
      <c r="T7" s="139"/>
      <c r="U7" s="139"/>
      <c r="V7" s="139"/>
      <c r="W7" s="121"/>
      <c r="X7" s="122"/>
      <c r="Y7" s="44"/>
      <c r="Z7" s="44"/>
      <c r="AA7" s="3"/>
      <c r="AB7" s="3"/>
    </row>
    <row r="8" spans="1:28" ht="50" x14ac:dyDescent="0.35">
      <c r="A8" s="116">
        <v>6</v>
      </c>
      <c r="B8" s="124" t="s">
        <v>50</v>
      </c>
      <c r="C8" s="116" t="s">
        <v>51</v>
      </c>
      <c r="D8" s="116">
        <v>1216</v>
      </c>
      <c r="E8" s="125" t="s">
        <v>103</v>
      </c>
      <c r="F8" s="126" t="s">
        <v>140</v>
      </c>
      <c r="G8" s="126">
        <v>1</v>
      </c>
      <c r="H8" s="126">
        <v>1</v>
      </c>
      <c r="I8" s="126"/>
      <c r="J8" s="126" t="s">
        <v>146</v>
      </c>
      <c r="K8" s="127">
        <v>138849.41</v>
      </c>
      <c r="L8" s="127">
        <f t="shared" si="0"/>
        <v>111079</v>
      </c>
      <c r="M8" s="118">
        <f t="shared" si="1"/>
        <v>27770.410000000003</v>
      </c>
      <c r="N8" s="129">
        <v>0.8</v>
      </c>
      <c r="O8" s="118">
        <f t="shared" si="2"/>
        <v>111079</v>
      </c>
      <c r="P8" s="140"/>
      <c r="Q8" s="140"/>
      <c r="R8" s="140"/>
      <c r="S8" s="140"/>
      <c r="T8" s="140"/>
      <c r="U8" s="140"/>
      <c r="V8" s="140"/>
      <c r="W8" s="1"/>
      <c r="X8" s="43"/>
      <c r="Y8" s="44"/>
      <c r="Z8" s="44"/>
      <c r="AA8" s="3"/>
      <c r="AB8" s="3"/>
    </row>
    <row r="9" spans="1:28" ht="50" x14ac:dyDescent="0.35">
      <c r="A9" s="116">
        <v>7</v>
      </c>
      <c r="B9" s="124" t="s">
        <v>52</v>
      </c>
      <c r="C9" s="116" t="s">
        <v>53</v>
      </c>
      <c r="D9" s="116">
        <v>1215</v>
      </c>
      <c r="E9" s="125" t="s">
        <v>104</v>
      </c>
      <c r="F9" s="126" t="s">
        <v>139</v>
      </c>
      <c r="G9" s="126">
        <v>1</v>
      </c>
      <c r="H9" s="126"/>
      <c r="I9" s="126">
        <v>1</v>
      </c>
      <c r="J9" s="126" t="s">
        <v>147</v>
      </c>
      <c r="K9" s="127">
        <v>25114.1</v>
      </c>
      <c r="L9" s="127">
        <f t="shared" si="0"/>
        <v>20091</v>
      </c>
      <c r="M9" s="118">
        <f t="shared" si="1"/>
        <v>5023.0999999999985</v>
      </c>
      <c r="N9" s="129">
        <v>0.8</v>
      </c>
      <c r="O9" s="118">
        <f t="shared" si="2"/>
        <v>20091</v>
      </c>
      <c r="P9" s="140"/>
      <c r="Q9" s="140"/>
      <c r="R9" s="140"/>
      <c r="S9" s="140"/>
      <c r="T9" s="140"/>
      <c r="U9" s="140"/>
      <c r="V9" s="140"/>
      <c r="W9" s="1"/>
      <c r="X9" s="43"/>
      <c r="Y9" s="44"/>
      <c r="Z9" s="44"/>
      <c r="AA9" s="3"/>
      <c r="AB9" s="3"/>
    </row>
    <row r="10" spans="1:28" ht="50" x14ac:dyDescent="0.35">
      <c r="A10" s="116">
        <v>8</v>
      </c>
      <c r="B10" s="124" t="s">
        <v>54</v>
      </c>
      <c r="C10" s="116" t="s">
        <v>55</v>
      </c>
      <c r="D10" s="116">
        <v>1210</v>
      </c>
      <c r="E10" s="125" t="s">
        <v>105</v>
      </c>
      <c r="F10" s="126" t="s">
        <v>139</v>
      </c>
      <c r="G10" s="126">
        <v>1</v>
      </c>
      <c r="H10" s="126"/>
      <c r="I10" s="126">
        <v>1</v>
      </c>
      <c r="J10" s="126" t="s">
        <v>148</v>
      </c>
      <c r="K10" s="127">
        <v>119822.75</v>
      </c>
      <c r="L10" s="127">
        <f t="shared" si="0"/>
        <v>95858</v>
      </c>
      <c r="M10" s="118">
        <f t="shared" si="1"/>
        <v>23964.75</v>
      </c>
      <c r="N10" s="129">
        <v>0.8</v>
      </c>
      <c r="O10" s="118">
        <f t="shared" si="2"/>
        <v>95858</v>
      </c>
      <c r="P10" s="140"/>
      <c r="Q10" s="140"/>
      <c r="R10" s="140"/>
      <c r="S10" s="140"/>
      <c r="T10" s="140"/>
      <c r="U10" s="140"/>
      <c r="V10" s="140"/>
      <c r="W10" s="1"/>
      <c r="X10" s="43"/>
      <c r="Y10" s="44"/>
      <c r="Z10" s="44"/>
      <c r="AA10" s="3"/>
      <c r="AB10" s="3"/>
    </row>
    <row r="11" spans="1:28" ht="37.5" x14ac:dyDescent="0.35">
      <c r="A11" s="116">
        <v>9</v>
      </c>
      <c r="B11" s="124" t="s">
        <v>56</v>
      </c>
      <c r="C11" s="116" t="s">
        <v>57</v>
      </c>
      <c r="D11" s="116">
        <v>1263</v>
      </c>
      <c r="E11" s="125" t="s">
        <v>106</v>
      </c>
      <c r="F11" s="126" t="s">
        <v>139</v>
      </c>
      <c r="G11" s="126">
        <v>3</v>
      </c>
      <c r="H11" s="126"/>
      <c r="I11" s="126">
        <v>3</v>
      </c>
      <c r="J11" s="126" t="s">
        <v>149</v>
      </c>
      <c r="K11" s="127">
        <v>103124.68</v>
      </c>
      <c r="L11" s="127">
        <f t="shared" si="0"/>
        <v>82499</v>
      </c>
      <c r="M11" s="118">
        <f t="shared" si="1"/>
        <v>20625.679999999993</v>
      </c>
      <c r="N11" s="129">
        <v>0.8</v>
      </c>
      <c r="O11" s="118">
        <f t="shared" si="2"/>
        <v>82499</v>
      </c>
      <c r="P11" s="140"/>
      <c r="Q11" s="140"/>
      <c r="R11" s="140"/>
      <c r="S11" s="140"/>
      <c r="T11" s="140"/>
      <c r="U11" s="140"/>
      <c r="V11" s="140"/>
      <c r="W11" s="1"/>
      <c r="X11" s="43"/>
      <c r="Y11" s="44"/>
      <c r="Z11" s="44"/>
      <c r="AA11" s="3"/>
      <c r="AB11" s="3"/>
    </row>
    <row r="12" spans="1:28" ht="50" x14ac:dyDescent="0.35">
      <c r="A12" s="116">
        <v>10</v>
      </c>
      <c r="B12" s="124" t="s">
        <v>58</v>
      </c>
      <c r="C12" s="116" t="s">
        <v>51</v>
      </c>
      <c r="D12" s="116">
        <v>1216</v>
      </c>
      <c r="E12" s="125" t="s">
        <v>107</v>
      </c>
      <c r="F12" s="126" t="s">
        <v>140</v>
      </c>
      <c r="G12" s="126">
        <v>1</v>
      </c>
      <c r="H12" s="126">
        <v>1</v>
      </c>
      <c r="I12" s="126"/>
      <c r="J12" s="126" t="s">
        <v>146</v>
      </c>
      <c r="K12" s="127">
        <v>131604.85</v>
      </c>
      <c r="L12" s="127">
        <f t="shared" si="0"/>
        <v>105283</v>
      </c>
      <c r="M12" s="118">
        <f t="shared" si="1"/>
        <v>26321.850000000006</v>
      </c>
      <c r="N12" s="129">
        <v>0.8</v>
      </c>
      <c r="O12" s="118">
        <f t="shared" si="2"/>
        <v>105283</v>
      </c>
      <c r="P12" s="140"/>
      <c r="Q12" s="140"/>
      <c r="R12" s="140"/>
      <c r="S12" s="140"/>
      <c r="T12" s="140"/>
      <c r="U12" s="140"/>
      <c r="V12" s="140"/>
      <c r="W12" s="1"/>
      <c r="X12" s="43"/>
      <c r="Y12" s="44"/>
      <c r="Z12" s="44"/>
      <c r="AA12" s="3"/>
      <c r="AB12" s="3"/>
    </row>
    <row r="13" spans="1:28" ht="50" x14ac:dyDescent="0.35">
      <c r="A13" s="116">
        <v>11</v>
      </c>
      <c r="B13" s="124" t="s">
        <v>59</v>
      </c>
      <c r="C13" s="116" t="s">
        <v>53</v>
      </c>
      <c r="D13" s="116">
        <v>1215</v>
      </c>
      <c r="E13" s="125" t="s">
        <v>108</v>
      </c>
      <c r="F13" s="126" t="s">
        <v>140</v>
      </c>
      <c r="G13" s="126">
        <v>3</v>
      </c>
      <c r="H13" s="126">
        <v>3</v>
      </c>
      <c r="I13" s="126"/>
      <c r="J13" s="126" t="s">
        <v>147</v>
      </c>
      <c r="K13" s="127">
        <v>966906.1</v>
      </c>
      <c r="L13" s="127">
        <v>600000</v>
      </c>
      <c r="M13" s="118">
        <f t="shared" si="1"/>
        <v>366906.1</v>
      </c>
      <c r="N13" s="130">
        <v>0.8</v>
      </c>
      <c r="O13" s="118">
        <f t="shared" si="2"/>
        <v>600000</v>
      </c>
      <c r="P13" s="140"/>
      <c r="Q13" s="140"/>
      <c r="R13" s="140"/>
      <c r="S13" s="140"/>
      <c r="T13" s="140"/>
      <c r="U13" s="140"/>
      <c r="V13" s="140"/>
      <c r="W13" s="1"/>
      <c r="X13" s="120"/>
      <c r="Y13" s="44"/>
      <c r="Z13" s="44"/>
      <c r="AA13" s="3"/>
      <c r="AB13" s="3"/>
    </row>
    <row r="14" spans="1:28" ht="62.5" x14ac:dyDescent="0.35">
      <c r="A14" s="116">
        <v>12</v>
      </c>
      <c r="B14" s="124" t="s">
        <v>60</v>
      </c>
      <c r="C14" s="116" t="s">
        <v>61</v>
      </c>
      <c r="D14" s="116">
        <v>1207</v>
      </c>
      <c r="E14" s="125" t="s">
        <v>109</v>
      </c>
      <c r="F14" s="126" t="s">
        <v>141</v>
      </c>
      <c r="G14" s="126">
        <v>2</v>
      </c>
      <c r="H14" s="126">
        <v>1</v>
      </c>
      <c r="I14" s="126">
        <v>1</v>
      </c>
      <c r="J14" s="126" t="s">
        <v>142</v>
      </c>
      <c r="K14" s="127">
        <v>143164.87</v>
      </c>
      <c r="L14" s="127">
        <f t="shared" si="0"/>
        <v>114531</v>
      </c>
      <c r="M14" s="118">
        <f t="shared" si="1"/>
        <v>28633.869999999995</v>
      </c>
      <c r="N14" s="129">
        <v>0.8</v>
      </c>
      <c r="O14" s="118">
        <f t="shared" si="2"/>
        <v>114531</v>
      </c>
      <c r="P14" s="140"/>
      <c r="Q14" s="140"/>
      <c r="R14" s="140"/>
      <c r="S14" s="140"/>
      <c r="T14" s="140"/>
      <c r="U14" s="140"/>
      <c r="V14" s="140"/>
      <c r="W14" s="1"/>
      <c r="X14" s="43"/>
      <c r="Y14" s="44"/>
      <c r="Z14" s="44"/>
      <c r="AA14" s="3"/>
      <c r="AB14" s="3"/>
    </row>
    <row r="15" spans="1:28" ht="62.5" x14ac:dyDescent="0.35">
      <c r="A15" s="116">
        <v>13</v>
      </c>
      <c r="B15" s="124" t="s">
        <v>62</v>
      </c>
      <c r="C15" s="116" t="s">
        <v>61</v>
      </c>
      <c r="D15" s="116">
        <v>1207</v>
      </c>
      <c r="E15" s="125" t="s">
        <v>110</v>
      </c>
      <c r="F15" s="126" t="s">
        <v>140</v>
      </c>
      <c r="G15" s="126">
        <v>1</v>
      </c>
      <c r="H15" s="126">
        <v>1</v>
      </c>
      <c r="I15" s="126"/>
      <c r="J15" s="126" t="s">
        <v>142</v>
      </c>
      <c r="K15" s="127">
        <v>73012.06</v>
      </c>
      <c r="L15" s="127">
        <f t="shared" si="0"/>
        <v>58409</v>
      </c>
      <c r="M15" s="118">
        <f t="shared" si="1"/>
        <v>14603.059999999998</v>
      </c>
      <c r="N15" s="129">
        <v>0.8</v>
      </c>
      <c r="O15" s="118">
        <f t="shared" si="2"/>
        <v>58409</v>
      </c>
      <c r="P15" s="140"/>
      <c r="Q15" s="140"/>
      <c r="R15" s="140"/>
      <c r="S15" s="140"/>
      <c r="T15" s="140"/>
      <c r="U15" s="140"/>
      <c r="V15" s="140"/>
      <c r="W15" s="1"/>
      <c r="X15" s="43"/>
      <c r="Y15" s="44"/>
      <c r="Z15" s="44"/>
      <c r="AA15" s="3"/>
      <c r="AB15" s="3"/>
    </row>
    <row r="16" spans="1:28" ht="50" x14ac:dyDescent="0.35">
      <c r="A16" s="116">
        <v>14</v>
      </c>
      <c r="B16" s="124" t="s">
        <v>63</v>
      </c>
      <c r="C16" s="116" t="s">
        <v>55</v>
      </c>
      <c r="D16" s="116">
        <v>1210</v>
      </c>
      <c r="E16" s="125" t="s">
        <v>111</v>
      </c>
      <c r="F16" s="126" t="s">
        <v>140</v>
      </c>
      <c r="G16" s="126">
        <v>1</v>
      </c>
      <c r="H16" s="126">
        <v>1</v>
      </c>
      <c r="I16" s="126"/>
      <c r="J16" s="126" t="s">
        <v>150</v>
      </c>
      <c r="K16" s="127">
        <v>99652.78</v>
      </c>
      <c r="L16" s="127">
        <f t="shared" si="0"/>
        <v>79722</v>
      </c>
      <c r="M16" s="118">
        <f t="shared" si="1"/>
        <v>19930.78</v>
      </c>
      <c r="N16" s="129">
        <v>0.8</v>
      </c>
      <c r="O16" s="118">
        <f t="shared" si="2"/>
        <v>79722</v>
      </c>
      <c r="P16" s="140"/>
      <c r="Q16" s="140"/>
      <c r="R16" s="140"/>
      <c r="S16" s="140"/>
      <c r="T16" s="140"/>
      <c r="U16" s="140"/>
      <c r="V16" s="140"/>
      <c r="W16" s="1"/>
      <c r="X16" s="43"/>
      <c r="Y16" s="44"/>
      <c r="Z16" s="44"/>
      <c r="AA16" s="3"/>
      <c r="AB16" s="3"/>
    </row>
    <row r="17" spans="1:28" ht="50" x14ac:dyDescent="0.35">
      <c r="A17" s="116">
        <v>15</v>
      </c>
      <c r="B17" s="124" t="s">
        <v>64</v>
      </c>
      <c r="C17" s="116" t="s">
        <v>65</v>
      </c>
      <c r="D17" s="116">
        <v>1209</v>
      </c>
      <c r="E17" s="125" t="s">
        <v>112</v>
      </c>
      <c r="F17" s="126" t="s">
        <v>139</v>
      </c>
      <c r="G17" s="126">
        <v>1</v>
      </c>
      <c r="H17" s="126"/>
      <c r="I17" s="126">
        <v>1</v>
      </c>
      <c r="J17" s="126" t="s">
        <v>151</v>
      </c>
      <c r="K17" s="127">
        <v>400000</v>
      </c>
      <c r="L17" s="127">
        <f t="shared" si="0"/>
        <v>200000</v>
      </c>
      <c r="M17" s="118">
        <f t="shared" si="1"/>
        <v>200000</v>
      </c>
      <c r="N17" s="130">
        <v>0.8</v>
      </c>
      <c r="O17" s="118">
        <f t="shared" si="2"/>
        <v>200000</v>
      </c>
      <c r="P17" s="140"/>
      <c r="Q17" s="140"/>
      <c r="R17" s="140"/>
      <c r="S17" s="140"/>
      <c r="T17" s="140"/>
      <c r="U17" s="140"/>
      <c r="V17" s="140"/>
      <c r="W17" s="1"/>
      <c r="X17" s="120"/>
      <c r="Y17" s="44"/>
      <c r="Z17" s="44"/>
      <c r="AA17" s="3"/>
      <c r="AB17" s="3"/>
    </row>
    <row r="18" spans="1:28" ht="50" x14ac:dyDescent="0.35">
      <c r="A18" s="116">
        <v>16</v>
      </c>
      <c r="B18" s="124" t="s">
        <v>66</v>
      </c>
      <c r="C18" s="116" t="s">
        <v>65</v>
      </c>
      <c r="D18" s="116">
        <v>1209</v>
      </c>
      <c r="E18" s="125" t="s">
        <v>138</v>
      </c>
      <c r="F18" s="126" t="s">
        <v>139</v>
      </c>
      <c r="G18" s="126">
        <v>1</v>
      </c>
      <c r="H18" s="126"/>
      <c r="I18" s="126">
        <v>1</v>
      </c>
      <c r="J18" s="126" t="s">
        <v>151</v>
      </c>
      <c r="K18" s="127">
        <v>381300</v>
      </c>
      <c r="L18" s="127">
        <f t="shared" si="0"/>
        <v>200000</v>
      </c>
      <c r="M18" s="118">
        <f t="shared" si="1"/>
        <v>181300</v>
      </c>
      <c r="N18" s="130">
        <v>0.8</v>
      </c>
      <c r="O18" s="118">
        <f t="shared" si="2"/>
        <v>200000</v>
      </c>
      <c r="P18" s="140"/>
      <c r="Q18" s="140"/>
      <c r="R18" s="140"/>
      <c r="S18" s="140"/>
      <c r="T18" s="140"/>
      <c r="U18" s="140"/>
      <c r="V18" s="140"/>
      <c r="W18" s="1"/>
      <c r="X18" s="120"/>
      <c r="Y18" s="44"/>
      <c r="Z18" s="44"/>
      <c r="AA18" s="3"/>
      <c r="AB18" s="3"/>
    </row>
    <row r="19" spans="1:28" ht="50" x14ac:dyDescent="0.35">
      <c r="A19" s="116">
        <v>17</v>
      </c>
      <c r="B19" s="124" t="s">
        <v>67</v>
      </c>
      <c r="C19" s="116" t="s">
        <v>57</v>
      </c>
      <c r="D19" s="116">
        <v>1263</v>
      </c>
      <c r="E19" s="125" t="s">
        <v>113</v>
      </c>
      <c r="F19" s="126" t="s">
        <v>139</v>
      </c>
      <c r="G19" s="126">
        <v>1</v>
      </c>
      <c r="H19" s="126"/>
      <c r="I19" s="126">
        <v>1</v>
      </c>
      <c r="J19" s="126" t="s">
        <v>149</v>
      </c>
      <c r="K19" s="127">
        <v>112441.68</v>
      </c>
      <c r="L19" s="127">
        <f t="shared" si="0"/>
        <v>89953</v>
      </c>
      <c r="M19" s="118">
        <f t="shared" si="1"/>
        <v>22488.679999999993</v>
      </c>
      <c r="N19" s="129">
        <v>0.8</v>
      </c>
      <c r="O19" s="118">
        <f t="shared" si="2"/>
        <v>89953</v>
      </c>
      <c r="P19" s="140"/>
      <c r="Q19" s="140"/>
      <c r="R19" s="140"/>
      <c r="S19" s="140"/>
      <c r="T19" s="140"/>
      <c r="U19" s="140"/>
      <c r="V19" s="140"/>
      <c r="W19" s="1"/>
      <c r="X19" s="43"/>
      <c r="Y19" s="44"/>
      <c r="Z19" s="44"/>
      <c r="AA19" s="3"/>
      <c r="AB19" s="3"/>
    </row>
    <row r="20" spans="1:28" ht="62.5" x14ac:dyDescent="0.35">
      <c r="A20" s="116">
        <v>18</v>
      </c>
      <c r="B20" s="124" t="s">
        <v>68</v>
      </c>
      <c r="C20" s="116" t="s">
        <v>69</v>
      </c>
      <c r="D20" s="116">
        <v>1205</v>
      </c>
      <c r="E20" s="125" t="s">
        <v>114</v>
      </c>
      <c r="F20" s="126" t="s">
        <v>139</v>
      </c>
      <c r="G20" s="126">
        <v>1</v>
      </c>
      <c r="H20" s="126"/>
      <c r="I20" s="126">
        <v>1</v>
      </c>
      <c r="J20" s="126" t="s">
        <v>152</v>
      </c>
      <c r="K20" s="127">
        <v>172581.3</v>
      </c>
      <c r="L20" s="127">
        <f t="shared" si="0"/>
        <v>138065</v>
      </c>
      <c r="M20" s="118">
        <f t="shared" si="1"/>
        <v>34516.299999999988</v>
      </c>
      <c r="N20" s="129">
        <v>0.8</v>
      </c>
      <c r="O20" s="118">
        <f t="shared" si="2"/>
        <v>138065</v>
      </c>
      <c r="P20" s="140"/>
      <c r="Q20" s="140"/>
      <c r="R20" s="140"/>
      <c r="S20" s="140"/>
      <c r="T20" s="140"/>
      <c r="U20" s="140"/>
      <c r="V20" s="140"/>
      <c r="W20" s="1"/>
      <c r="X20" s="43"/>
      <c r="Y20" s="44"/>
      <c r="Z20" s="44"/>
      <c r="AA20" s="3"/>
      <c r="AB20" s="3"/>
    </row>
    <row r="21" spans="1:28" ht="75" x14ac:dyDescent="0.35">
      <c r="A21" s="116">
        <v>19</v>
      </c>
      <c r="B21" s="124" t="s">
        <v>70</v>
      </c>
      <c r="C21" s="116" t="s">
        <v>69</v>
      </c>
      <c r="D21" s="116">
        <v>1205</v>
      </c>
      <c r="E21" s="125" t="s">
        <v>115</v>
      </c>
      <c r="F21" s="126" t="s">
        <v>139</v>
      </c>
      <c r="G21" s="126">
        <v>1</v>
      </c>
      <c r="H21" s="126"/>
      <c r="I21" s="126">
        <v>1</v>
      </c>
      <c r="J21" s="126" t="s">
        <v>152</v>
      </c>
      <c r="K21" s="127">
        <v>192501.77</v>
      </c>
      <c r="L21" s="127">
        <f t="shared" si="0"/>
        <v>154001</v>
      </c>
      <c r="M21" s="118">
        <f t="shared" si="1"/>
        <v>38500.76999999999</v>
      </c>
      <c r="N21" s="129">
        <v>0.8</v>
      </c>
      <c r="O21" s="118">
        <f t="shared" si="2"/>
        <v>154001</v>
      </c>
      <c r="P21" s="140"/>
      <c r="Q21" s="140"/>
      <c r="R21" s="140"/>
      <c r="S21" s="140"/>
      <c r="T21" s="140"/>
      <c r="U21" s="140"/>
      <c r="V21" s="140"/>
      <c r="W21" s="1"/>
      <c r="X21" s="43"/>
      <c r="Y21" s="44"/>
      <c r="Z21" s="44"/>
      <c r="AA21" s="3"/>
      <c r="AB21" s="3"/>
    </row>
    <row r="22" spans="1:28" ht="50" x14ac:dyDescent="0.35">
      <c r="A22" s="116">
        <v>20</v>
      </c>
      <c r="B22" s="124" t="s">
        <v>71</v>
      </c>
      <c r="C22" s="116" t="s">
        <v>51</v>
      </c>
      <c r="D22" s="116">
        <v>1216</v>
      </c>
      <c r="E22" s="125" t="s">
        <v>116</v>
      </c>
      <c r="F22" s="126" t="s">
        <v>140</v>
      </c>
      <c r="G22" s="126">
        <v>1</v>
      </c>
      <c r="H22" s="126">
        <v>1</v>
      </c>
      <c r="I22" s="126"/>
      <c r="J22" s="126" t="s">
        <v>146</v>
      </c>
      <c r="K22" s="127">
        <v>79361.33</v>
      </c>
      <c r="L22" s="127">
        <f t="shared" si="0"/>
        <v>63489</v>
      </c>
      <c r="M22" s="118">
        <f t="shared" si="1"/>
        <v>15872.330000000002</v>
      </c>
      <c r="N22" s="129">
        <v>0.8</v>
      </c>
      <c r="O22" s="118">
        <f t="shared" si="2"/>
        <v>63489</v>
      </c>
      <c r="P22" s="140"/>
      <c r="Q22" s="140"/>
      <c r="R22" s="140"/>
      <c r="S22" s="140"/>
      <c r="T22" s="140"/>
      <c r="U22" s="140"/>
      <c r="V22" s="140"/>
      <c r="W22" s="1"/>
      <c r="X22" s="43"/>
      <c r="Y22" s="44"/>
      <c r="Z22" s="44"/>
      <c r="AA22" s="3"/>
      <c r="AB22" s="3"/>
    </row>
    <row r="23" spans="1:28" ht="50" x14ac:dyDescent="0.35">
      <c r="A23" s="116">
        <v>21</v>
      </c>
      <c r="B23" s="124" t="s">
        <v>72</v>
      </c>
      <c r="C23" s="116" t="s">
        <v>73</v>
      </c>
      <c r="D23" s="116">
        <v>1201</v>
      </c>
      <c r="E23" s="125" t="s">
        <v>117</v>
      </c>
      <c r="F23" s="126" t="s">
        <v>139</v>
      </c>
      <c r="G23" s="126">
        <v>1</v>
      </c>
      <c r="H23" s="126"/>
      <c r="I23" s="126">
        <v>1</v>
      </c>
      <c r="J23" s="126" t="s">
        <v>153</v>
      </c>
      <c r="K23" s="127">
        <v>103228.57</v>
      </c>
      <c r="L23" s="127">
        <f t="shared" si="0"/>
        <v>82582</v>
      </c>
      <c r="M23" s="118">
        <f t="shared" si="1"/>
        <v>20646.570000000007</v>
      </c>
      <c r="N23" s="129">
        <v>0.8</v>
      </c>
      <c r="O23" s="118">
        <f t="shared" si="2"/>
        <v>82582</v>
      </c>
      <c r="P23" s="140"/>
      <c r="Q23" s="140"/>
      <c r="R23" s="140"/>
      <c r="S23" s="140"/>
      <c r="T23" s="140"/>
      <c r="U23" s="140"/>
      <c r="V23" s="140"/>
      <c r="W23" s="1"/>
      <c r="X23" s="43"/>
      <c r="Y23" s="44"/>
      <c r="Z23" s="44"/>
      <c r="AA23" s="3"/>
      <c r="AB23" s="3"/>
    </row>
    <row r="24" spans="1:28" ht="50" x14ac:dyDescent="0.35">
      <c r="A24" s="116">
        <v>22</v>
      </c>
      <c r="B24" s="124" t="s">
        <v>74</v>
      </c>
      <c r="C24" s="116" t="s">
        <v>73</v>
      </c>
      <c r="D24" s="116">
        <v>1201</v>
      </c>
      <c r="E24" s="125" t="s">
        <v>118</v>
      </c>
      <c r="F24" s="126" t="s">
        <v>139</v>
      </c>
      <c r="G24" s="126">
        <v>1</v>
      </c>
      <c r="H24" s="126"/>
      <c r="I24" s="126">
        <v>1</v>
      </c>
      <c r="J24" s="126" t="s">
        <v>153</v>
      </c>
      <c r="K24" s="127">
        <v>105512.86</v>
      </c>
      <c r="L24" s="127">
        <f t="shared" si="0"/>
        <v>84410</v>
      </c>
      <c r="M24" s="118">
        <f t="shared" si="1"/>
        <v>21102.86</v>
      </c>
      <c r="N24" s="129">
        <v>0.8</v>
      </c>
      <c r="O24" s="118">
        <f t="shared" si="2"/>
        <v>84410</v>
      </c>
      <c r="P24" s="140"/>
      <c r="Q24" s="140"/>
      <c r="R24" s="140"/>
      <c r="S24" s="140"/>
      <c r="T24" s="140"/>
      <c r="U24" s="140"/>
      <c r="V24" s="140"/>
      <c r="W24" s="1"/>
      <c r="X24" s="43"/>
      <c r="Y24" s="44"/>
      <c r="Z24" s="44"/>
      <c r="AA24" s="3"/>
      <c r="AB24" s="3"/>
    </row>
    <row r="25" spans="1:28" ht="50" x14ac:dyDescent="0.35">
      <c r="A25" s="116">
        <v>23</v>
      </c>
      <c r="B25" s="124" t="s">
        <v>75</v>
      </c>
      <c r="C25" s="116" t="s">
        <v>73</v>
      </c>
      <c r="D25" s="116">
        <v>1201</v>
      </c>
      <c r="E25" s="125" t="s">
        <v>119</v>
      </c>
      <c r="F25" s="126" t="s">
        <v>139</v>
      </c>
      <c r="G25" s="126">
        <v>1</v>
      </c>
      <c r="H25" s="126"/>
      <c r="I25" s="126">
        <v>1</v>
      </c>
      <c r="J25" s="126" t="s">
        <v>153</v>
      </c>
      <c r="K25" s="127">
        <v>108795.03</v>
      </c>
      <c r="L25" s="127">
        <f t="shared" si="0"/>
        <v>87036</v>
      </c>
      <c r="M25" s="118">
        <f t="shared" si="1"/>
        <v>21759.03</v>
      </c>
      <c r="N25" s="129">
        <v>0.8</v>
      </c>
      <c r="O25" s="118">
        <f t="shared" si="2"/>
        <v>87036</v>
      </c>
      <c r="P25" s="140"/>
      <c r="Q25" s="140"/>
      <c r="R25" s="140"/>
      <c r="S25" s="140"/>
      <c r="T25" s="140"/>
      <c r="U25" s="140"/>
      <c r="V25" s="140"/>
      <c r="W25" s="1"/>
      <c r="X25" s="43"/>
      <c r="Y25" s="44"/>
      <c r="Z25" s="44"/>
      <c r="AA25" s="3"/>
      <c r="AB25" s="3"/>
    </row>
    <row r="26" spans="1:28" ht="50" x14ac:dyDescent="0.35">
      <c r="A26" s="116">
        <v>24</v>
      </c>
      <c r="B26" s="124" t="s">
        <v>76</v>
      </c>
      <c r="C26" s="116" t="s">
        <v>57</v>
      </c>
      <c r="D26" s="116">
        <v>1263</v>
      </c>
      <c r="E26" s="125" t="s">
        <v>120</v>
      </c>
      <c r="F26" s="126" t="s">
        <v>139</v>
      </c>
      <c r="G26" s="126">
        <v>1</v>
      </c>
      <c r="H26" s="126"/>
      <c r="I26" s="126">
        <v>1</v>
      </c>
      <c r="J26" s="126" t="s">
        <v>149</v>
      </c>
      <c r="K26" s="127">
        <v>34353.9</v>
      </c>
      <c r="L26" s="127">
        <f t="shared" si="0"/>
        <v>27483</v>
      </c>
      <c r="M26" s="118">
        <f t="shared" si="1"/>
        <v>6870.9000000000015</v>
      </c>
      <c r="N26" s="129">
        <v>0.8</v>
      </c>
      <c r="O26" s="118">
        <f t="shared" si="2"/>
        <v>27483</v>
      </c>
      <c r="P26" s="140"/>
      <c r="Q26" s="140"/>
      <c r="R26" s="140"/>
      <c r="S26" s="140"/>
      <c r="T26" s="140"/>
      <c r="U26" s="140"/>
      <c r="V26" s="140"/>
      <c r="W26" s="1"/>
      <c r="X26" s="43"/>
      <c r="Y26" s="44"/>
      <c r="Z26" s="44"/>
      <c r="AA26" s="3"/>
      <c r="AB26" s="3"/>
    </row>
    <row r="27" spans="1:28" ht="75" x14ac:dyDescent="0.35">
      <c r="A27" s="116">
        <v>25</v>
      </c>
      <c r="B27" s="124" t="s">
        <v>77</v>
      </c>
      <c r="C27" s="116" t="s">
        <v>69</v>
      </c>
      <c r="D27" s="116">
        <v>1205</v>
      </c>
      <c r="E27" s="125" t="s">
        <v>121</v>
      </c>
      <c r="F27" s="126" t="s">
        <v>139</v>
      </c>
      <c r="G27" s="126">
        <v>1</v>
      </c>
      <c r="H27" s="126"/>
      <c r="I27" s="126">
        <v>1</v>
      </c>
      <c r="J27" s="126" t="s">
        <v>152</v>
      </c>
      <c r="K27" s="127">
        <v>137977.71</v>
      </c>
      <c r="L27" s="127">
        <f t="shared" si="0"/>
        <v>110382</v>
      </c>
      <c r="M27" s="118">
        <f t="shared" si="1"/>
        <v>27595.709999999992</v>
      </c>
      <c r="N27" s="129">
        <v>0.8</v>
      </c>
      <c r="O27" s="118">
        <f t="shared" si="2"/>
        <v>110382</v>
      </c>
      <c r="P27" s="140"/>
      <c r="Q27" s="140"/>
      <c r="R27" s="140"/>
      <c r="S27" s="140"/>
      <c r="T27" s="140"/>
      <c r="U27" s="140"/>
      <c r="V27" s="140"/>
      <c r="W27" s="1"/>
      <c r="X27" s="43"/>
      <c r="Y27" s="44"/>
      <c r="Z27" s="44"/>
      <c r="AA27" s="3"/>
      <c r="AB27" s="3"/>
    </row>
    <row r="28" spans="1:28" ht="50" x14ac:dyDescent="0.35">
      <c r="A28" s="116">
        <v>26</v>
      </c>
      <c r="B28" s="124" t="s">
        <v>78</v>
      </c>
      <c r="C28" s="116" t="s">
        <v>46</v>
      </c>
      <c r="D28" s="116">
        <v>1213</v>
      </c>
      <c r="E28" s="125" t="s">
        <v>122</v>
      </c>
      <c r="F28" s="126" t="s">
        <v>139</v>
      </c>
      <c r="G28" s="126">
        <v>1</v>
      </c>
      <c r="H28" s="126"/>
      <c r="I28" s="126">
        <v>1</v>
      </c>
      <c r="J28" s="126" t="s">
        <v>144</v>
      </c>
      <c r="K28" s="127">
        <v>37742.21</v>
      </c>
      <c r="L28" s="127">
        <f t="shared" si="0"/>
        <v>30193</v>
      </c>
      <c r="M28" s="118">
        <f t="shared" si="1"/>
        <v>7549.2099999999991</v>
      </c>
      <c r="N28" s="129">
        <v>0.8</v>
      </c>
      <c r="O28" s="118">
        <f t="shared" si="2"/>
        <v>30193</v>
      </c>
      <c r="P28" s="140"/>
      <c r="Q28" s="140"/>
      <c r="R28" s="140"/>
      <c r="S28" s="140"/>
      <c r="T28" s="140"/>
      <c r="U28" s="140"/>
      <c r="V28" s="140"/>
      <c r="W28" s="1"/>
      <c r="X28" s="43"/>
      <c r="Y28" s="44"/>
      <c r="Z28" s="44"/>
      <c r="AA28" s="3"/>
      <c r="AB28" s="3"/>
    </row>
    <row r="29" spans="1:28" ht="37.5" x14ac:dyDescent="0.35">
      <c r="A29" s="116">
        <v>27</v>
      </c>
      <c r="B29" s="124" t="s">
        <v>79</v>
      </c>
      <c r="C29" s="116" t="s">
        <v>48</v>
      </c>
      <c r="D29" s="116">
        <v>1212</v>
      </c>
      <c r="E29" s="125" t="s">
        <v>295</v>
      </c>
      <c r="F29" s="126" t="s">
        <v>140</v>
      </c>
      <c r="G29" s="126">
        <v>1</v>
      </c>
      <c r="H29" s="126">
        <v>1</v>
      </c>
      <c r="I29" s="126"/>
      <c r="J29" s="126" t="s">
        <v>145</v>
      </c>
      <c r="K29" s="127">
        <v>412259.88</v>
      </c>
      <c r="L29" s="127">
        <f t="shared" si="0"/>
        <v>200000</v>
      </c>
      <c r="M29" s="118">
        <f t="shared" si="1"/>
        <v>212259.88</v>
      </c>
      <c r="N29" s="130">
        <v>0.8</v>
      </c>
      <c r="O29" s="118">
        <f t="shared" si="2"/>
        <v>200000</v>
      </c>
      <c r="P29" s="140"/>
      <c r="Q29" s="140"/>
      <c r="R29" s="140"/>
      <c r="S29" s="140"/>
      <c r="T29" s="140"/>
      <c r="U29" s="140"/>
      <c r="V29" s="140"/>
      <c r="W29" s="1"/>
      <c r="X29" s="120"/>
      <c r="Y29" s="44"/>
      <c r="Z29" s="44"/>
      <c r="AA29" s="3"/>
      <c r="AB29" s="3"/>
    </row>
    <row r="30" spans="1:28" ht="50" x14ac:dyDescent="0.35">
      <c r="A30" s="116">
        <v>28</v>
      </c>
      <c r="B30" s="124" t="s">
        <v>80</v>
      </c>
      <c r="C30" s="116" t="s">
        <v>53</v>
      </c>
      <c r="D30" s="116">
        <v>1215</v>
      </c>
      <c r="E30" s="125" t="s">
        <v>123</v>
      </c>
      <c r="F30" s="126" t="s">
        <v>139</v>
      </c>
      <c r="G30" s="126">
        <v>1</v>
      </c>
      <c r="H30" s="126"/>
      <c r="I30" s="126">
        <v>1</v>
      </c>
      <c r="J30" s="126" t="s">
        <v>147</v>
      </c>
      <c r="K30" s="127">
        <v>58901.19</v>
      </c>
      <c r="L30" s="127">
        <f t="shared" si="0"/>
        <v>47120</v>
      </c>
      <c r="M30" s="118">
        <f t="shared" si="1"/>
        <v>11781.190000000002</v>
      </c>
      <c r="N30" s="129">
        <v>0.8</v>
      </c>
      <c r="O30" s="118">
        <f t="shared" si="2"/>
        <v>47120</v>
      </c>
      <c r="P30" s="140"/>
      <c r="Q30" s="140"/>
      <c r="R30" s="140"/>
      <c r="S30" s="140"/>
      <c r="T30" s="140"/>
      <c r="U30" s="140"/>
      <c r="V30" s="140"/>
      <c r="W30" s="1"/>
      <c r="X30" s="43"/>
      <c r="Y30" s="44"/>
      <c r="Z30" s="44"/>
      <c r="AA30" s="3"/>
      <c r="AB30" s="3"/>
    </row>
    <row r="31" spans="1:28" ht="37.5" x14ac:dyDescent="0.35">
      <c r="A31" s="116">
        <v>29</v>
      </c>
      <c r="B31" s="124" t="s">
        <v>81</v>
      </c>
      <c r="C31" s="116" t="s">
        <v>82</v>
      </c>
      <c r="D31" s="116">
        <v>1211</v>
      </c>
      <c r="E31" s="125" t="s">
        <v>124</v>
      </c>
      <c r="F31" s="126" t="s">
        <v>139</v>
      </c>
      <c r="G31" s="126">
        <v>1</v>
      </c>
      <c r="H31" s="126"/>
      <c r="I31" s="126">
        <v>1</v>
      </c>
      <c r="J31" s="126" t="s">
        <v>154</v>
      </c>
      <c r="K31" s="127">
        <v>57307.77</v>
      </c>
      <c r="L31" s="127">
        <f t="shared" si="0"/>
        <v>45846</v>
      </c>
      <c r="M31" s="118">
        <f t="shared" si="1"/>
        <v>11461.769999999997</v>
      </c>
      <c r="N31" s="129">
        <v>0.8</v>
      </c>
      <c r="O31" s="118">
        <f t="shared" si="2"/>
        <v>45846</v>
      </c>
      <c r="P31" s="140"/>
      <c r="Q31" s="140"/>
      <c r="R31" s="140"/>
      <c r="S31" s="140"/>
      <c r="T31" s="140"/>
      <c r="U31" s="140"/>
      <c r="V31" s="140"/>
      <c r="W31" s="1"/>
      <c r="X31" s="43"/>
      <c r="Y31" s="44"/>
      <c r="Z31" s="44"/>
      <c r="AA31" s="3"/>
      <c r="AB31" s="3"/>
    </row>
    <row r="32" spans="1:28" ht="50" x14ac:dyDescent="0.35">
      <c r="A32" s="116">
        <v>30</v>
      </c>
      <c r="B32" s="124" t="s">
        <v>83</v>
      </c>
      <c r="C32" s="116" t="s">
        <v>82</v>
      </c>
      <c r="D32" s="116">
        <v>1211</v>
      </c>
      <c r="E32" s="125" t="s">
        <v>125</v>
      </c>
      <c r="F32" s="126" t="s">
        <v>139</v>
      </c>
      <c r="G32" s="126">
        <v>1</v>
      </c>
      <c r="H32" s="126"/>
      <c r="I32" s="126">
        <v>1</v>
      </c>
      <c r="J32" s="126" t="s">
        <v>155</v>
      </c>
      <c r="K32" s="127">
        <v>228796.49</v>
      </c>
      <c r="L32" s="127">
        <f t="shared" si="0"/>
        <v>183037</v>
      </c>
      <c r="M32" s="118">
        <f t="shared" si="1"/>
        <v>45759.489999999991</v>
      </c>
      <c r="N32" s="129">
        <v>0.8</v>
      </c>
      <c r="O32" s="118">
        <f t="shared" si="2"/>
        <v>183037</v>
      </c>
      <c r="P32" s="140"/>
      <c r="Q32" s="140"/>
      <c r="R32" s="140"/>
      <c r="S32" s="140"/>
      <c r="T32" s="140"/>
      <c r="U32" s="140"/>
      <c r="V32" s="140"/>
      <c r="W32" s="1"/>
      <c r="X32" s="43"/>
      <c r="Y32" s="44"/>
      <c r="Z32" s="44"/>
      <c r="AA32" s="3"/>
      <c r="AB32" s="3"/>
    </row>
    <row r="33" spans="1:28" ht="50" x14ac:dyDescent="0.35">
      <c r="A33" s="116">
        <v>31</v>
      </c>
      <c r="B33" s="124" t="s">
        <v>84</v>
      </c>
      <c r="C33" s="116" t="s">
        <v>85</v>
      </c>
      <c r="D33" s="116">
        <v>1219</v>
      </c>
      <c r="E33" s="125" t="s">
        <v>126</v>
      </c>
      <c r="F33" s="126" t="s">
        <v>139</v>
      </c>
      <c r="G33" s="126">
        <v>1</v>
      </c>
      <c r="H33" s="126"/>
      <c r="I33" s="126">
        <v>1</v>
      </c>
      <c r="J33" s="126" t="s">
        <v>156</v>
      </c>
      <c r="K33" s="127">
        <v>39670.21</v>
      </c>
      <c r="L33" s="127">
        <f t="shared" si="0"/>
        <v>31736</v>
      </c>
      <c r="M33" s="118">
        <f t="shared" si="1"/>
        <v>7934.2099999999991</v>
      </c>
      <c r="N33" s="129">
        <v>0.8</v>
      </c>
      <c r="O33" s="118">
        <f t="shared" si="2"/>
        <v>31736</v>
      </c>
      <c r="P33" s="140"/>
      <c r="Q33" s="140"/>
      <c r="R33" s="140"/>
      <c r="S33" s="140"/>
      <c r="T33" s="140"/>
      <c r="U33" s="140"/>
      <c r="V33" s="140"/>
      <c r="W33" s="1"/>
      <c r="X33" s="43"/>
      <c r="Y33" s="44"/>
      <c r="Z33" s="44"/>
      <c r="AA33" s="3"/>
      <c r="AB33" s="3"/>
    </row>
    <row r="34" spans="1:28" ht="50" x14ac:dyDescent="0.35">
      <c r="A34" s="116">
        <v>32</v>
      </c>
      <c r="B34" s="124" t="s">
        <v>86</v>
      </c>
      <c r="C34" s="116" t="s">
        <v>87</v>
      </c>
      <c r="D34" s="116">
        <v>1203</v>
      </c>
      <c r="E34" s="125" t="s">
        <v>127</v>
      </c>
      <c r="F34" s="126" t="s">
        <v>139</v>
      </c>
      <c r="G34" s="126">
        <v>1</v>
      </c>
      <c r="H34" s="126"/>
      <c r="I34" s="126">
        <v>1</v>
      </c>
      <c r="J34" s="126" t="s">
        <v>151</v>
      </c>
      <c r="K34" s="127">
        <v>102575.84</v>
      </c>
      <c r="L34" s="127">
        <f t="shared" si="0"/>
        <v>82060</v>
      </c>
      <c r="M34" s="118">
        <f t="shared" si="1"/>
        <v>20515.839999999997</v>
      </c>
      <c r="N34" s="129">
        <v>0.8</v>
      </c>
      <c r="O34" s="118">
        <f t="shared" si="2"/>
        <v>82060</v>
      </c>
      <c r="P34" s="140"/>
      <c r="Q34" s="140"/>
      <c r="R34" s="140"/>
      <c r="S34" s="140"/>
      <c r="T34" s="140"/>
      <c r="U34" s="140"/>
      <c r="V34" s="140"/>
      <c r="W34" s="1"/>
      <c r="X34" s="43"/>
      <c r="Y34" s="44"/>
      <c r="Z34" s="44"/>
      <c r="AA34" s="3"/>
      <c r="AB34" s="3"/>
    </row>
    <row r="35" spans="1:28" ht="37.5" x14ac:dyDescent="0.35">
      <c r="A35" s="116">
        <v>33</v>
      </c>
      <c r="B35" s="124" t="s">
        <v>88</v>
      </c>
      <c r="C35" s="116" t="s">
        <v>44</v>
      </c>
      <c r="D35" s="116">
        <v>1206</v>
      </c>
      <c r="E35" s="125" t="s">
        <v>128</v>
      </c>
      <c r="F35" s="126" t="s">
        <v>139</v>
      </c>
      <c r="G35" s="126">
        <v>2</v>
      </c>
      <c r="H35" s="126"/>
      <c r="I35" s="126">
        <v>2</v>
      </c>
      <c r="J35" s="126" t="s">
        <v>143</v>
      </c>
      <c r="K35" s="127">
        <v>326000</v>
      </c>
      <c r="L35" s="127">
        <f>ROUNDDOWN(K35*80%,0)</f>
        <v>260800</v>
      </c>
      <c r="M35" s="118">
        <f t="shared" si="1"/>
        <v>65200</v>
      </c>
      <c r="N35" s="128">
        <v>0.8</v>
      </c>
      <c r="O35" s="138">
        <f t="shared" si="2"/>
        <v>260800</v>
      </c>
      <c r="P35" s="139"/>
      <c r="Q35" s="139"/>
      <c r="R35" s="139"/>
      <c r="S35" s="139"/>
      <c r="T35" s="139"/>
      <c r="U35" s="139"/>
      <c r="V35" s="139"/>
      <c r="W35" s="121"/>
      <c r="X35" s="122"/>
      <c r="Y35" s="44"/>
      <c r="Z35" s="44"/>
      <c r="AA35" s="3"/>
      <c r="AB35" s="3"/>
    </row>
    <row r="36" spans="1:28" ht="50" x14ac:dyDescent="0.35">
      <c r="A36" s="116">
        <v>34</v>
      </c>
      <c r="B36" s="124" t="s">
        <v>89</v>
      </c>
      <c r="C36" s="116" t="s">
        <v>44</v>
      </c>
      <c r="D36" s="116">
        <v>1206</v>
      </c>
      <c r="E36" s="125" t="s">
        <v>129</v>
      </c>
      <c r="F36" s="126" t="s">
        <v>139</v>
      </c>
      <c r="G36" s="126">
        <v>1</v>
      </c>
      <c r="H36" s="126"/>
      <c r="I36" s="126">
        <v>1</v>
      </c>
      <c r="J36" s="126" t="s">
        <v>143</v>
      </c>
      <c r="K36" s="127">
        <v>267500</v>
      </c>
      <c r="L36" s="127">
        <f t="shared" si="0"/>
        <v>200000</v>
      </c>
      <c r="M36" s="118">
        <f t="shared" si="1"/>
        <v>67500</v>
      </c>
      <c r="N36" s="130">
        <v>0.8</v>
      </c>
      <c r="O36" s="118">
        <f t="shared" si="2"/>
        <v>200000</v>
      </c>
      <c r="P36" s="140"/>
      <c r="Q36" s="140"/>
      <c r="R36" s="140"/>
      <c r="S36" s="140"/>
      <c r="T36" s="140"/>
      <c r="U36" s="140"/>
      <c r="V36" s="140"/>
      <c r="W36" s="1"/>
      <c r="X36" s="120"/>
      <c r="Y36" s="44"/>
      <c r="Z36" s="44"/>
      <c r="AA36" s="3"/>
      <c r="AB36" s="3"/>
    </row>
    <row r="37" spans="1:28" ht="50" x14ac:dyDescent="0.35">
      <c r="A37" s="116">
        <v>35</v>
      </c>
      <c r="B37" s="124" t="s">
        <v>90</v>
      </c>
      <c r="C37" s="116" t="s">
        <v>65</v>
      </c>
      <c r="D37" s="116">
        <v>1209</v>
      </c>
      <c r="E37" s="125" t="s">
        <v>130</v>
      </c>
      <c r="F37" s="126" t="s">
        <v>139</v>
      </c>
      <c r="G37" s="126">
        <v>1</v>
      </c>
      <c r="H37" s="126"/>
      <c r="I37" s="126">
        <v>1</v>
      </c>
      <c r="J37" s="126" t="s">
        <v>151</v>
      </c>
      <c r="K37" s="131">
        <v>260000</v>
      </c>
      <c r="L37" s="127">
        <f t="shared" si="0"/>
        <v>200000</v>
      </c>
      <c r="M37" s="118">
        <f t="shared" si="1"/>
        <v>60000</v>
      </c>
      <c r="N37" s="130">
        <v>0.8</v>
      </c>
      <c r="O37" s="118">
        <f t="shared" si="2"/>
        <v>200000</v>
      </c>
      <c r="P37" s="140"/>
      <c r="Q37" s="140"/>
      <c r="R37" s="140"/>
      <c r="S37" s="140"/>
      <c r="T37" s="140"/>
      <c r="U37" s="140"/>
      <c r="V37" s="140"/>
      <c r="W37" s="1"/>
      <c r="X37" s="120"/>
      <c r="Y37" s="44"/>
      <c r="Z37" s="44"/>
      <c r="AA37" s="3"/>
      <c r="AB37" s="3"/>
    </row>
    <row r="38" spans="1:28" ht="50" x14ac:dyDescent="0.35">
      <c r="A38" s="116">
        <v>36</v>
      </c>
      <c r="B38" s="124" t="s">
        <v>91</v>
      </c>
      <c r="C38" s="116" t="s">
        <v>85</v>
      </c>
      <c r="D38" s="116">
        <v>1219</v>
      </c>
      <c r="E38" s="125" t="s">
        <v>131</v>
      </c>
      <c r="F38" s="126" t="s">
        <v>139</v>
      </c>
      <c r="G38" s="126">
        <v>1</v>
      </c>
      <c r="H38" s="126"/>
      <c r="I38" s="126">
        <v>1</v>
      </c>
      <c r="J38" s="126" t="s">
        <v>156</v>
      </c>
      <c r="K38" s="119">
        <v>39674.879999999997</v>
      </c>
      <c r="L38" s="127">
        <f t="shared" si="0"/>
        <v>31739</v>
      </c>
      <c r="M38" s="118">
        <f t="shared" si="1"/>
        <v>7935.8799999999974</v>
      </c>
      <c r="N38" s="129">
        <v>0.8</v>
      </c>
      <c r="O38" s="118">
        <f t="shared" si="2"/>
        <v>31739</v>
      </c>
      <c r="P38" s="140"/>
      <c r="Q38" s="140"/>
      <c r="R38" s="140"/>
      <c r="S38" s="140"/>
      <c r="T38" s="140"/>
      <c r="U38" s="140"/>
      <c r="V38" s="140"/>
      <c r="W38" s="1"/>
      <c r="X38" s="43"/>
      <c r="Y38" s="44"/>
      <c r="Z38" s="44"/>
      <c r="AA38" s="3"/>
      <c r="AB38" s="3"/>
    </row>
    <row r="39" spans="1:28" ht="37.5" x14ac:dyDescent="0.35">
      <c r="A39" s="116">
        <v>37</v>
      </c>
      <c r="B39" s="124" t="s">
        <v>92</v>
      </c>
      <c r="C39" s="116" t="s">
        <v>87</v>
      </c>
      <c r="D39" s="116">
        <v>1203</v>
      </c>
      <c r="E39" s="125" t="s">
        <v>132</v>
      </c>
      <c r="F39" s="126" t="s">
        <v>140</v>
      </c>
      <c r="G39" s="126">
        <v>2</v>
      </c>
      <c r="H39" s="126">
        <v>2</v>
      </c>
      <c r="I39" s="126"/>
      <c r="J39" s="126" t="s">
        <v>151</v>
      </c>
      <c r="K39" s="119">
        <v>348775.81</v>
      </c>
      <c r="L39" s="127">
        <f>ROUNDDOWN(K39*80%,0)</f>
        <v>279020</v>
      </c>
      <c r="M39" s="118">
        <f t="shared" si="1"/>
        <v>69755.81</v>
      </c>
      <c r="N39" s="128">
        <v>0.8</v>
      </c>
      <c r="O39" s="138">
        <f t="shared" si="2"/>
        <v>279020</v>
      </c>
      <c r="P39" s="139"/>
      <c r="Q39" s="139"/>
      <c r="R39" s="139"/>
      <c r="S39" s="139"/>
      <c r="T39" s="139"/>
      <c r="U39" s="139"/>
      <c r="V39" s="139"/>
      <c r="W39" s="121"/>
      <c r="X39" s="122"/>
      <c r="Y39" s="44"/>
      <c r="Z39" s="44"/>
      <c r="AA39" s="3"/>
      <c r="AB39" s="3"/>
    </row>
    <row r="40" spans="1:28" ht="37.5" x14ac:dyDescent="0.35">
      <c r="A40" s="116">
        <v>38</v>
      </c>
      <c r="B40" s="124" t="s">
        <v>93</v>
      </c>
      <c r="C40" s="116" t="s">
        <v>87</v>
      </c>
      <c r="D40" s="116">
        <v>1203</v>
      </c>
      <c r="E40" s="125" t="s">
        <v>133</v>
      </c>
      <c r="F40" s="126" t="s">
        <v>139</v>
      </c>
      <c r="G40" s="126">
        <v>2</v>
      </c>
      <c r="H40" s="126"/>
      <c r="I40" s="126">
        <v>2</v>
      </c>
      <c r="J40" s="126" t="s">
        <v>151</v>
      </c>
      <c r="K40" s="127">
        <v>128845.92</v>
      </c>
      <c r="L40" s="127">
        <f t="shared" si="0"/>
        <v>103076</v>
      </c>
      <c r="M40" s="118">
        <f t="shared" si="1"/>
        <v>25769.919999999998</v>
      </c>
      <c r="N40" s="129">
        <v>0.8</v>
      </c>
      <c r="O40" s="118">
        <f t="shared" si="2"/>
        <v>103076</v>
      </c>
      <c r="P40" s="140"/>
      <c r="Q40" s="140"/>
      <c r="R40" s="140"/>
      <c r="S40" s="140"/>
      <c r="T40" s="140"/>
      <c r="U40" s="140"/>
      <c r="V40" s="140"/>
      <c r="W40" s="1"/>
      <c r="X40" s="43"/>
      <c r="Y40" s="44"/>
      <c r="Z40" s="44"/>
      <c r="AA40" s="3"/>
      <c r="AB40" s="3"/>
    </row>
    <row r="41" spans="1:28" ht="50" x14ac:dyDescent="0.35">
      <c r="A41" s="116">
        <v>39</v>
      </c>
      <c r="B41" s="124" t="s">
        <v>94</v>
      </c>
      <c r="C41" s="116" t="s">
        <v>46</v>
      </c>
      <c r="D41" s="116">
        <v>1213</v>
      </c>
      <c r="E41" s="125" t="s">
        <v>134</v>
      </c>
      <c r="F41" s="126" t="s">
        <v>139</v>
      </c>
      <c r="G41" s="126">
        <v>1</v>
      </c>
      <c r="H41" s="126"/>
      <c r="I41" s="126">
        <v>1</v>
      </c>
      <c r="J41" s="126" t="s">
        <v>144</v>
      </c>
      <c r="K41" s="131">
        <v>39735.46</v>
      </c>
      <c r="L41" s="127">
        <f t="shared" si="0"/>
        <v>31788</v>
      </c>
      <c r="M41" s="118">
        <f t="shared" si="1"/>
        <v>7947.4599999999991</v>
      </c>
      <c r="N41" s="129">
        <v>0.8</v>
      </c>
      <c r="O41" s="118">
        <f t="shared" si="2"/>
        <v>31788</v>
      </c>
      <c r="P41" s="140"/>
      <c r="Q41" s="140"/>
      <c r="R41" s="140"/>
      <c r="S41" s="140"/>
      <c r="T41" s="140"/>
      <c r="U41" s="140"/>
      <c r="V41" s="140"/>
      <c r="W41" s="1"/>
      <c r="X41" s="43"/>
      <c r="Y41" s="44"/>
      <c r="Z41" s="44"/>
      <c r="AA41" s="3"/>
      <c r="AB41" s="3"/>
    </row>
    <row r="42" spans="1:28" ht="37.5" x14ac:dyDescent="0.35">
      <c r="A42" s="116">
        <v>40</v>
      </c>
      <c r="B42" s="124" t="s">
        <v>95</v>
      </c>
      <c r="C42" s="116" t="s">
        <v>82</v>
      </c>
      <c r="D42" s="116">
        <v>1211</v>
      </c>
      <c r="E42" s="125" t="s">
        <v>135</v>
      </c>
      <c r="F42" s="132" t="s">
        <v>139</v>
      </c>
      <c r="G42" s="132">
        <v>1</v>
      </c>
      <c r="H42" s="126"/>
      <c r="I42" s="126">
        <v>1</v>
      </c>
      <c r="J42" s="126" t="s">
        <v>154</v>
      </c>
      <c r="K42" s="133">
        <v>67965.56</v>
      </c>
      <c r="L42" s="127">
        <f t="shared" si="0"/>
        <v>54372</v>
      </c>
      <c r="M42" s="118">
        <f t="shared" si="1"/>
        <v>13593.559999999998</v>
      </c>
      <c r="N42" s="129">
        <v>0.8</v>
      </c>
      <c r="O42" s="118">
        <f t="shared" si="2"/>
        <v>54372</v>
      </c>
      <c r="P42" s="140"/>
      <c r="Q42" s="140"/>
      <c r="R42" s="140"/>
      <c r="S42" s="140"/>
      <c r="T42" s="140"/>
      <c r="U42" s="140"/>
      <c r="V42" s="140"/>
      <c r="W42" s="1"/>
      <c r="X42" s="43"/>
      <c r="Y42" s="44"/>
      <c r="Z42" s="44"/>
      <c r="AA42" s="3"/>
      <c r="AB42" s="3"/>
    </row>
    <row r="43" spans="1:28" ht="62.5" x14ac:dyDescent="0.35">
      <c r="A43" s="116">
        <v>41</v>
      </c>
      <c r="B43" s="124" t="s">
        <v>96</v>
      </c>
      <c r="C43" s="116" t="s">
        <v>61</v>
      </c>
      <c r="D43" s="116">
        <v>1207</v>
      </c>
      <c r="E43" s="125" t="s">
        <v>136</v>
      </c>
      <c r="F43" s="132" t="s">
        <v>140</v>
      </c>
      <c r="G43" s="132">
        <v>1</v>
      </c>
      <c r="H43" s="126">
        <v>1</v>
      </c>
      <c r="I43" s="126"/>
      <c r="J43" s="126" t="s">
        <v>142</v>
      </c>
      <c r="K43" s="119">
        <v>101578.78</v>
      </c>
      <c r="L43" s="127">
        <f t="shared" si="0"/>
        <v>81263</v>
      </c>
      <c r="M43" s="118">
        <f t="shared" si="1"/>
        <v>20315.78</v>
      </c>
      <c r="N43" s="129">
        <v>0.8</v>
      </c>
      <c r="O43" s="118">
        <f t="shared" si="2"/>
        <v>81263</v>
      </c>
      <c r="P43" s="140"/>
      <c r="Q43" s="140"/>
      <c r="R43" s="140"/>
      <c r="S43" s="140"/>
      <c r="T43" s="140"/>
      <c r="U43" s="140"/>
      <c r="V43" s="140"/>
      <c r="W43" s="1"/>
      <c r="X43" s="43"/>
      <c r="Y43" s="44"/>
      <c r="Z43" s="44"/>
      <c r="AA43" s="3"/>
      <c r="AB43" s="3"/>
    </row>
    <row r="44" spans="1:28" ht="50" x14ac:dyDescent="0.35">
      <c r="A44" s="116">
        <v>42</v>
      </c>
      <c r="B44" s="124" t="s">
        <v>97</v>
      </c>
      <c r="C44" s="124" t="s">
        <v>55</v>
      </c>
      <c r="D44" s="124">
        <v>1210</v>
      </c>
      <c r="E44" s="134" t="s">
        <v>137</v>
      </c>
      <c r="F44" s="135" t="s">
        <v>140</v>
      </c>
      <c r="G44" s="135">
        <v>1</v>
      </c>
      <c r="H44" s="136">
        <v>1</v>
      </c>
      <c r="I44" s="136"/>
      <c r="J44" s="137" t="s">
        <v>150</v>
      </c>
      <c r="K44" s="133">
        <v>199976.01</v>
      </c>
      <c r="L44" s="141">
        <f t="shared" si="0"/>
        <v>159980</v>
      </c>
      <c r="M44" s="118">
        <f t="shared" si="1"/>
        <v>39996.010000000009</v>
      </c>
      <c r="N44" s="129">
        <v>0.8</v>
      </c>
      <c r="O44" s="118">
        <f t="shared" si="2"/>
        <v>159980</v>
      </c>
      <c r="P44" s="140"/>
      <c r="Q44" s="140"/>
      <c r="R44" s="140"/>
      <c r="S44" s="140"/>
      <c r="T44" s="140"/>
      <c r="U44" s="140"/>
      <c r="V44" s="140"/>
      <c r="W44" s="1"/>
      <c r="X44" s="43"/>
      <c r="Y44" s="44"/>
      <c r="Z44" s="44"/>
      <c r="AA44" s="3"/>
      <c r="AB44" s="3"/>
    </row>
    <row r="45" spans="1:28" ht="20.149999999999999" customHeight="1" x14ac:dyDescent="0.35">
      <c r="A45" s="171" t="s">
        <v>30</v>
      </c>
      <c r="B45" s="171"/>
      <c r="C45" s="171"/>
      <c r="D45" s="171"/>
      <c r="E45" s="171"/>
      <c r="F45" s="171"/>
      <c r="G45" s="108">
        <f>SUM(G3:G44)</f>
        <v>55</v>
      </c>
      <c r="H45" s="108">
        <f>SUM(H3:H44)</f>
        <v>15</v>
      </c>
      <c r="I45" s="108">
        <f>SUM(I3:I44)</f>
        <v>40</v>
      </c>
      <c r="J45" s="67" t="s">
        <v>13</v>
      </c>
      <c r="K45" s="68">
        <f>SUM(K3:K44)</f>
        <v>8013279.0199999986</v>
      </c>
      <c r="L45" s="110">
        <f>SUM(L3:L44)</f>
        <v>5755246</v>
      </c>
      <c r="M45" s="68">
        <f>SUM(M3:M44)</f>
        <v>2258033.0199999996</v>
      </c>
      <c r="N45" s="70" t="s">
        <v>13</v>
      </c>
      <c r="O45" s="71">
        <f t="shared" ref="O45:V45" si="3">SUM(O3:O44)</f>
        <v>5755246</v>
      </c>
      <c r="P45" s="71">
        <f t="shared" si="3"/>
        <v>0</v>
      </c>
      <c r="Q45" s="71">
        <f t="shared" si="3"/>
        <v>0</v>
      </c>
      <c r="R45" s="71">
        <f t="shared" si="3"/>
        <v>0</v>
      </c>
      <c r="S45" s="71">
        <f t="shared" si="3"/>
        <v>0</v>
      </c>
      <c r="T45" s="71">
        <f t="shared" si="3"/>
        <v>0</v>
      </c>
      <c r="U45" s="71">
        <f t="shared" si="3"/>
        <v>0</v>
      </c>
      <c r="V45" s="71">
        <f t="shared" si="3"/>
        <v>0</v>
      </c>
      <c r="W45" s="1"/>
      <c r="X45" s="43"/>
      <c r="Y45" s="44"/>
      <c r="Z45" s="44"/>
      <c r="AA45" s="3"/>
      <c r="AB45" s="3"/>
    </row>
    <row r="46" spans="1:28" x14ac:dyDescent="0.35">
      <c r="A46" s="33"/>
      <c r="B46" s="33"/>
      <c r="C46" s="33"/>
      <c r="D46" s="33"/>
      <c r="E46" s="33"/>
      <c r="F46" s="33"/>
    </row>
    <row r="47" spans="1:28" x14ac:dyDescent="0.35">
      <c r="A47" s="32" t="s">
        <v>32</v>
      </c>
      <c r="B47" s="32"/>
      <c r="C47" s="32"/>
      <c r="D47" s="32"/>
      <c r="E47" s="32"/>
      <c r="F47" s="32"/>
      <c r="G47" s="13"/>
      <c r="H47" s="13"/>
      <c r="I47" s="13"/>
      <c r="J47" s="13"/>
      <c r="K47" s="6"/>
      <c r="L47" s="112"/>
      <c r="M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"/>
      <c r="AB47" s="44"/>
    </row>
    <row r="48" spans="1:28" x14ac:dyDescent="0.35">
      <c r="A48" s="34" t="s">
        <v>31</v>
      </c>
      <c r="B48" s="34"/>
      <c r="C48" s="34"/>
      <c r="D48" s="34"/>
      <c r="E48" s="34"/>
      <c r="F48" s="34"/>
      <c r="K48" s="28"/>
    </row>
  </sheetData>
  <protectedRanges>
    <protectedRange sqref="C6:D44 C3:C5 B3:B44" name="Rozstęp1_1"/>
    <protectedRange sqref="D3:D5" name="Rozstęp1_1_4"/>
    <protectedRange sqref="E3:E44" name="Rozstęp1_1_1"/>
    <protectedRange sqref="F3:F44" name="Rozstęp1_1_2"/>
    <protectedRange sqref="G3:G44" name="Rozstęp1_1_3"/>
    <protectedRange sqref="H3:H44" name="Rozstęp1_1_5"/>
    <protectedRange sqref="J3:J44" name="Rozstęp1_1_6"/>
  </protectedRanges>
  <mergeCells count="15">
    <mergeCell ref="O1:V1"/>
    <mergeCell ref="C1:C2"/>
    <mergeCell ref="D1:D2"/>
    <mergeCell ref="A45:F45"/>
    <mergeCell ref="A1:A2"/>
    <mergeCell ref="B1:B2"/>
    <mergeCell ref="E1:E2"/>
    <mergeCell ref="F1:F2"/>
    <mergeCell ref="M1:M2"/>
    <mergeCell ref="N1:N2"/>
    <mergeCell ref="G1:G2"/>
    <mergeCell ref="J1:J2"/>
    <mergeCell ref="K1:K2"/>
    <mergeCell ref="L1:L2"/>
    <mergeCell ref="H1:I1"/>
  </mergeCells>
  <conditionalFormatting sqref="W3:Z45">
    <cfRule type="cellIs" dxfId="23" priority="15" operator="equal">
      <formula>FALSE</formula>
    </cfRule>
  </conditionalFormatting>
  <conditionalFormatting sqref="W3:Y45">
    <cfRule type="containsText" dxfId="22" priority="13" operator="containsText" text="fałsz">
      <formula>NOT(ISERROR(SEARCH("fałsz",W3)))</formula>
    </cfRule>
  </conditionalFormatting>
  <conditionalFormatting sqref="AB47">
    <cfRule type="cellIs" dxfId="21" priority="12" operator="equal">
      <formula>FALSE</formula>
    </cfRule>
  </conditionalFormatting>
  <conditionalFormatting sqref="AB47">
    <cfRule type="cellIs" dxfId="20" priority="11" operator="equal">
      <formula>FALSE</formula>
    </cfRule>
  </conditionalFormatting>
  <dataValidations disablePrompts="1" count="1">
    <dataValidation type="list" allowBlank="1" showInputMessage="1" showErrorMessage="1" sqref="F3:F4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70" fitToHeight="0" orientation="landscape" r:id="rId1"/>
  <headerFooter>
    <oddHeader>&amp;LWojewództwo Małopolskie - zadania powiatowe lista podstawowa</oddHeader>
    <oddFooter>Strona &amp;P z &amp;N</oddFooter>
  </headerFooter>
  <rowBreaks count="2" manualBreakCount="2">
    <brk id="23" max="21" man="1"/>
    <brk id="35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showGridLines="0" view="pageBreakPreview" zoomScale="85" zoomScaleNormal="70" zoomScaleSheetLayoutView="85" workbookViewId="0">
      <selection activeCell="O7" sqref="O7"/>
    </sheetView>
  </sheetViews>
  <sheetFormatPr defaultColWidth="9.36328125" defaultRowHeight="14.5" x14ac:dyDescent="0.35"/>
  <cols>
    <col min="1" max="1" width="4.08984375" style="3" customWidth="1"/>
    <col min="2" max="2" width="19.36328125" style="3" customWidth="1"/>
    <col min="3" max="3" width="16.90625" style="3" customWidth="1"/>
    <col min="4" max="4" width="8.90625" style="3" customWidth="1"/>
    <col min="5" max="5" width="12.36328125" style="3" customWidth="1"/>
    <col min="6" max="6" width="49" style="3" customWidth="1"/>
    <col min="7" max="7" width="6.6328125" style="3" customWidth="1"/>
    <col min="8" max="8" width="14.90625" style="3" customWidth="1"/>
    <col min="9" max="10" width="17" style="3" customWidth="1"/>
    <col min="11" max="11" width="12" style="3" customWidth="1"/>
    <col min="12" max="12" width="15.6328125" style="4" customWidth="1"/>
    <col min="13" max="13" width="12.90625" style="3" customWidth="1"/>
    <col min="14" max="14" width="15.6328125" style="3" customWidth="1"/>
    <col min="15" max="15" width="12.6328125" style="1" customWidth="1"/>
    <col min="16" max="16" width="12.54296875" style="3" customWidth="1"/>
    <col min="17" max="17" width="8" style="3" customWidth="1"/>
    <col min="18" max="18" width="6.90625" style="3" customWidth="1"/>
    <col min="19" max="19" width="7.08984375" style="3" customWidth="1"/>
    <col min="20" max="20" width="6.54296875" style="3" customWidth="1"/>
    <col min="21" max="21" width="6.6328125" style="3" customWidth="1"/>
    <col min="22" max="22" width="6.36328125" style="3" customWidth="1"/>
    <col min="23" max="23" width="7" style="3" customWidth="1"/>
    <col min="24" max="25" width="15.6328125" style="3" customWidth="1"/>
    <col min="26" max="28" width="15.6328125" style="13" customWidth="1"/>
    <col min="29" max="29" width="15.6328125" style="3" customWidth="1"/>
    <col min="30" max="16384" width="9.36328125" style="3"/>
  </cols>
  <sheetData>
    <row r="1" spans="1:28" ht="20.149999999999999" customHeight="1" x14ac:dyDescent="0.35">
      <c r="A1" s="168" t="s">
        <v>4</v>
      </c>
      <c r="B1" s="168" t="s">
        <v>5</v>
      </c>
      <c r="C1" s="169" t="s">
        <v>6</v>
      </c>
      <c r="D1" s="168" t="s">
        <v>26</v>
      </c>
      <c r="E1" s="169" t="s">
        <v>14</v>
      </c>
      <c r="F1" s="168" t="s">
        <v>7</v>
      </c>
      <c r="G1" s="168" t="s">
        <v>24</v>
      </c>
      <c r="H1" s="172" t="s">
        <v>39</v>
      </c>
      <c r="I1" s="174" t="s">
        <v>36</v>
      </c>
      <c r="J1" s="175"/>
      <c r="K1" s="168" t="s">
        <v>25</v>
      </c>
      <c r="L1" s="172" t="s">
        <v>8</v>
      </c>
      <c r="M1" s="168" t="s">
        <v>16</v>
      </c>
      <c r="N1" s="169" t="s">
        <v>12</v>
      </c>
      <c r="O1" s="168" t="s">
        <v>10</v>
      </c>
      <c r="P1" s="176" t="s">
        <v>11</v>
      </c>
      <c r="Q1" s="177"/>
      <c r="R1" s="177"/>
      <c r="S1" s="177"/>
      <c r="T1" s="177"/>
      <c r="U1" s="177"/>
      <c r="V1" s="177"/>
      <c r="W1" s="178"/>
      <c r="X1" s="13"/>
      <c r="Y1" s="13"/>
    </row>
    <row r="2" spans="1:28" ht="42.65" customHeight="1" x14ac:dyDescent="0.35">
      <c r="A2" s="168"/>
      <c r="B2" s="168"/>
      <c r="C2" s="170"/>
      <c r="D2" s="168"/>
      <c r="E2" s="170"/>
      <c r="F2" s="168"/>
      <c r="G2" s="168"/>
      <c r="H2" s="172"/>
      <c r="I2" s="103" t="s">
        <v>37</v>
      </c>
      <c r="J2" s="103" t="s">
        <v>38</v>
      </c>
      <c r="K2" s="168"/>
      <c r="L2" s="172"/>
      <c r="M2" s="168"/>
      <c r="N2" s="170"/>
      <c r="O2" s="168"/>
      <c r="P2" s="36">
        <v>2021</v>
      </c>
      <c r="Q2" s="36">
        <v>2022</v>
      </c>
      <c r="R2" s="36">
        <v>2023</v>
      </c>
      <c r="S2" s="36">
        <v>2024</v>
      </c>
      <c r="T2" s="36">
        <v>2025</v>
      </c>
      <c r="U2" s="36">
        <v>2026</v>
      </c>
      <c r="V2" s="36">
        <v>2027</v>
      </c>
      <c r="W2" s="36">
        <v>2028</v>
      </c>
      <c r="X2" s="1"/>
      <c r="Y2" s="1"/>
      <c r="Z2" s="1"/>
      <c r="AA2" s="42"/>
      <c r="AB2" s="3"/>
    </row>
    <row r="3" spans="1:28" ht="50" x14ac:dyDescent="0.35">
      <c r="A3" s="117">
        <v>1</v>
      </c>
      <c r="B3" s="124" t="s">
        <v>157</v>
      </c>
      <c r="C3" s="126" t="s">
        <v>158</v>
      </c>
      <c r="D3" s="126">
        <v>1209082</v>
      </c>
      <c r="E3" s="126" t="s">
        <v>224</v>
      </c>
      <c r="F3" s="125" t="s">
        <v>225</v>
      </c>
      <c r="G3" s="126" t="s">
        <v>140</v>
      </c>
      <c r="H3" s="126">
        <v>1</v>
      </c>
      <c r="I3" s="126">
        <v>1</v>
      </c>
      <c r="J3" s="142"/>
      <c r="K3" s="126" t="s">
        <v>275</v>
      </c>
      <c r="L3" s="119">
        <v>37897.11</v>
      </c>
      <c r="M3" s="127">
        <f>IF(ROUNDDOWN(L3*O3,0)&gt;200000,200000,ROUNDDOWN(L3*O3,0))</f>
        <v>30317</v>
      </c>
      <c r="N3" s="118">
        <f>L3-M3</f>
        <v>7580.1100000000006</v>
      </c>
      <c r="O3" s="129">
        <v>0.8</v>
      </c>
      <c r="P3" s="119">
        <f>M3</f>
        <v>30317</v>
      </c>
      <c r="Q3" s="143"/>
      <c r="R3" s="143"/>
      <c r="S3" s="143"/>
      <c r="T3" s="143"/>
      <c r="U3" s="143"/>
      <c r="V3" s="143"/>
      <c r="W3" s="143"/>
      <c r="X3" s="1"/>
      <c r="Y3" s="43"/>
      <c r="Z3" s="44"/>
      <c r="AA3" s="44"/>
      <c r="AB3" s="3"/>
    </row>
    <row r="4" spans="1:28" ht="50" x14ac:dyDescent="0.35">
      <c r="A4" s="117">
        <v>2</v>
      </c>
      <c r="B4" s="124" t="s">
        <v>159</v>
      </c>
      <c r="C4" s="126" t="s">
        <v>160</v>
      </c>
      <c r="D4" s="126">
        <v>1202024</v>
      </c>
      <c r="E4" s="126" t="s">
        <v>226</v>
      </c>
      <c r="F4" s="125" t="s">
        <v>227</v>
      </c>
      <c r="G4" s="126" t="s">
        <v>140</v>
      </c>
      <c r="H4" s="126">
        <v>1</v>
      </c>
      <c r="I4" s="126">
        <v>1</v>
      </c>
      <c r="J4" s="126"/>
      <c r="K4" s="126" t="s">
        <v>276</v>
      </c>
      <c r="L4" s="119">
        <v>89746.95</v>
      </c>
      <c r="M4" s="127">
        <f t="shared" ref="M4:M44" si="0">IF(ROUNDDOWN(L4*O4,0)&gt;200000,200000,ROUNDDOWN(L4*O4,0))</f>
        <v>71797</v>
      </c>
      <c r="N4" s="118">
        <f t="shared" ref="N4:N44" si="1">L4-M4</f>
        <v>17949.949999999997</v>
      </c>
      <c r="O4" s="129">
        <v>0.8</v>
      </c>
      <c r="P4" s="119">
        <f t="shared" ref="P4:P44" si="2">M4</f>
        <v>71797</v>
      </c>
      <c r="Q4" s="143"/>
      <c r="R4" s="143"/>
      <c r="S4" s="143"/>
      <c r="T4" s="143"/>
      <c r="U4" s="143"/>
      <c r="V4" s="143"/>
      <c r="W4" s="143"/>
      <c r="X4" s="1"/>
      <c r="Y4" s="43"/>
      <c r="Z4" s="44"/>
      <c r="AA4" s="44"/>
      <c r="AB4" s="3"/>
    </row>
    <row r="5" spans="1:28" ht="62.5" x14ac:dyDescent="0.35">
      <c r="A5" s="117">
        <v>3</v>
      </c>
      <c r="B5" s="124" t="s">
        <v>161</v>
      </c>
      <c r="C5" s="126" t="s">
        <v>162</v>
      </c>
      <c r="D5" s="116">
        <v>1262</v>
      </c>
      <c r="E5" s="126" t="s">
        <v>228</v>
      </c>
      <c r="F5" s="125" t="s">
        <v>229</v>
      </c>
      <c r="G5" s="126" t="s">
        <v>139</v>
      </c>
      <c r="H5" s="126">
        <v>4</v>
      </c>
      <c r="I5" s="144"/>
      <c r="J5" s="126">
        <v>4</v>
      </c>
      <c r="K5" s="126" t="s">
        <v>142</v>
      </c>
      <c r="L5" s="119">
        <v>198321.13</v>
      </c>
      <c r="M5" s="127">
        <f t="shared" si="0"/>
        <v>158656</v>
      </c>
      <c r="N5" s="118">
        <f t="shared" si="1"/>
        <v>39665.130000000005</v>
      </c>
      <c r="O5" s="129">
        <v>0.8</v>
      </c>
      <c r="P5" s="119">
        <f t="shared" si="2"/>
        <v>158656</v>
      </c>
      <c r="Q5" s="143"/>
      <c r="R5" s="143"/>
      <c r="S5" s="143"/>
      <c r="T5" s="143"/>
      <c r="U5" s="143"/>
      <c r="V5" s="143"/>
      <c r="W5" s="143"/>
      <c r="X5" s="1"/>
      <c r="Y5" s="43"/>
      <c r="Z5" s="44"/>
      <c r="AA5" s="44"/>
      <c r="AB5" s="3"/>
    </row>
    <row r="6" spans="1:28" ht="62.5" x14ac:dyDescent="0.35">
      <c r="A6" s="117">
        <v>4</v>
      </c>
      <c r="B6" s="124" t="s">
        <v>163</v>
      </c>
      <c r="C6" s="126" t="s">
        <v>162</v>
      </c>
      <c r="D6" s="116">
        <v>1262</v>
      </c>
      <c r="E6" s="126" t="s">
        <v>228</v>
      </c>
      <c r="F6" s="125" t="s">
        <v>230</v>
      </c>
      <c r="G6" s="126" t="s">
        <v>139</v>
      </c>
      <c r="H6" s="126">
        <v>4</v>
      </c>
      <c r="I6" s="144"/>
      <c r="J6" s="126">
        <v>4</v>
      </c>
      <c r="K6" s="126" t="s">
        <v>142</v>
      </c>
      <c r="L6" s="119">
        <v>249940.28</v>
      </c>
      <c r="M6" s="127">
        <f t="shared" si="0"/>
        <v>199952</v>
      </c>
      <c r="N6" s="118">
        <f t="shared" si="1"/>
        <v>49988.28</v>
      </c>
      <c r="O6" s="129">
        <v>0.8</v>
      </c>
      <c r="P6" s="119">
        <f t="shared" si="2"/>
        <v>199952</v>
      </c>
      <c r="Q6" s="143"/>
      <c r="R6" s="143"/>
      <c r="S6" s="143"/>
      <c r="T6" s="143"/>
      <c r="U6" s="143"/>
      <c r="V6" s="143"/>
      <c r="W6" s="143"/>
      <c r="X6" s="1"/>
      <c r="Y6" s="43"/>
      <c r="Z6" s="44"/>
      <c r="AA6" s="44"/>
      <c r="AB6" s="3"/>
    </row>
    <row r="7" spans="1:28" ht="62.5" x14ac:dyDescent="0.35">
      <c r="A7" s="117">
        <v>5</v>
      </c>
      <c r="B7" s="124" t="s">
        <v>164</v>
      </c>
      <c r="C7" s="126" t="s">
        <v>165</v>
      </c>
      <c r="D7" s="145">
        <v>1211011</v>
      </c>
      <c r="E7" s="126" t="s">
        <v>231</v>
      </c>
      <c r="F7" s="125" t="s">
        <v>274</v>
      </c>
      <c r="G7" s="126" t="s">
        <v>139</v>
      </c>
      <c r="H7" s="126">
        <v>1</v>
      </c>
      <c r="I7" s="144"/>
      <c r="J7" s="126">
        <v>1</v>
      </c>
      <c r="K7" s="126" t="s">
        <v>277</v>
      </c>
      <c r="L7" s="119">
        <v>393350</v>
      </c>
      <c r="M7" s="127">
        <f t="shared" si="0"/>
        <v>200000</v>
      </c>
      <c r="N7" s="118">
        <f t="shared" si="1"/>
        <v>193350</v>
      </c>
      <c r="O7" s="129">
        <v>0.8</v>
      </c>
      <c r="P7" s="119">
        <f t="shared" si="2"/>
        <v>200000</v>
      </c>
      <c r="Q7" s="143"/>
      <c r="R7" s="143"/>
      <c r="S7" s="143"/>
      <c r="T7" s="143"/>
      <c r="U7" s="143"/>
      <c r="V7" s="143"/>
      <c r="W7" s="143"/>
      <c r="X7" s="1"/>
      <c r="Y7" s="120"/>
      <c r="Z7" s="44"/>
      <c r="AA7" s="44"/>
      <c r="AB7" s="3"/>
    </row>
    <row r="8" spans="1:28" ht="37.5" x14ac:dyDescent="0.35">
      <c r="A8" s="117">
        <v>6</v>
      </c>
      <c r="B8" s="124" t="s">
        <v>166</v>
      </c>
      <c r="C8" s="126" t="s">
        <v>167</v>
      </c>
      <c r="D8" s="145">
        <v>1209033</v>
      </c>
      <c r="E8" s="126" t="s">
        <v>224</v>
      </c>
      <c r="F8" s="125" t="s">
        <v>232</v>
      </c>
      <c r="G8" s="126" t="s">
        <v>139</v>
      </c>
      <c r="H8" s="126">
        <v>4</v>
      </c>
      <c r="I8" s="144"/>
      <c r="J8" s="126">
        <v>4</v>
      </c>
      <c r="K8" s="126" t="s">
        <v>278</v>
      </c>
      <c r="L8" s="119">
        <v>400000</v>
      </c>
      <c r="M8" s="127">
        <f>ROUNDDOWN(L8*80%,0)</f>
        <v>320000</v>
      </c>
      <c r="N8" s="118">
        <f t="shared" si="1"/>
        <v>80000</v>
      </c>
      <c r="O8" s="128">
        <v>0.8</v>
      </c>
      <c r="P8" s="148">
        <f t="shared" si="2"/>
        <v>320000</v>
      </c>
      <c r="Q8" s="146"/>
      <c r="R8" s="146"/>
      <c r="S8" s="146"/>
      <c r="T8" s="146"/>
      <c r="U8" s="146"/>
      <c r="V8" s="146"/>
      <c r="W8" s="146"/>
      <c r="X8" s="121"/>
      <c r="Y8" s="122"/>
      <c r="Z8" s="44"/>
      <c r="AA8" s="44"/>
      <c r="AB8" s="3"/>
    </row>
    <row r="9" spans="1:28" ht="50" x14ac:dyDescent="0.35">
      <c r="A9" s="117">
        <v>7</v>
      </c>
      <c r="B9" s="124" t="s">
        <v>168</v>
      </c>
      <c r="C9" s="126" t="s">
        <v>169</v>
      </c>
      <c r="D9" s="126">
        <v>1206114</v>
      </c>
      <c r="E9" s="126" t="s">
        <v>233</v>
      </c>
      <c r="F9" s="125" t="s">
        <v>234</v>
      </c>
      <c r="G9" s="126" t="s">
        <v>139</v>
      </c>
      <c r="H9" s="126">
        <v>1</v>
      </c>
      <c r="I9" s="144"/>
      <c r="J9" s="126">
        <v>1</v>
      </c>
      <c r="K9" s="126" t="s">
        <v>279</v>
      </c>
      <c r="L9" s="119">
        <v>16617.88</v>
      </c>
      <c r="M9" s="127">
        <f t="shared" si="0"/>
        <v>13294</v>
      </c>
      <c r="N9" s="118">
        <f t="shared" si="1"/>
        <v>3323.880000000001</v>
      </c>
      <c r="O9" s="129">
        <v>0.8</v>
      </c>
      <c r="P9" s="119">
        <f t="shared" si="2"/>
        <v>13294</v>
      </c>
      <c r="Q9" s="143"/>
      <c r="R9" s="143"/>
      <c r="S9" s="143"/>
      <c r="T9" s="143"/>
      <c r="U9" s="143"/>
      <c r="V9" s="143"/>
      <c r="W9" s="143"/>
      <c r="X9" s="1"/>
      <c r="Y9" s="43"/>
      <c r="Z9" s="44"/>
      <c r="AA9" s="44"/>
      <c r="AB9" s="3"/>
    </row>
    <row r="10" spans="1:28" ht="37.5" x14ac:dyDescent="0.35">
      <c r="A10" s="117">
        <v>8</v>
      </c>
      <c r="B10" s="124" t="s">
        <v>170</v>
      </c>
      <c r="C10" s="126" t="s">
        <v>171</v>
      </c>
      <c r="D10" s="145">
        <v>1217042</v>
      </c>
      <c r="E10" s="126" t="s">
        <v>235</v>
      </c>
      <c r="F10" s="125" t="s">
        <v>236</v>
      </c>
      <c r="G10" s="126" t="s">
        <v>140</v>
      </c>
      <c r="H10" s="126">
        <v>1</v>
      </c>
      <c r="I10" s="126">
        <v>1</v>
      </c>
      <c r="J10" s="126"/>
      <c r="K10" s="126" t="s">
        <v>280</v>
      </c>
      <c r="L10" s="119">
        <v>34809.379999999997</v>
      </c>
      <c r="M10" s="127">
        <f t="shared" si="0"/>
        <v>27847</v>
      </c>
      <c r="N10" s="118">
        <f t="shared" si="1"/>
        <v>6962.3799999999974</v>
      </c>
      <c r="O10" s="129">
        <v>0.8</v>
      </c>
      <c r="P10" s="119">
        <f t="shared" si="2"/>
        <v>27847</v>
      </c>
      <c r="Q10" s="143"/>
      <c r="R10" s="143"/>
      <c r="S10" s="143"/>
      <c r="T10" s="143"/>
      <c r="U10" s="143"/>
      <c r="V10" s="143"/>
      <c r="W10" s="143"/>
      <c r="X10" s="1"/>
      <c r="Y10" s="43"/>
      <c r="Z10" s="44"/>
      <c r="AA10" s="44"/>
      <c r="AB10" s="3"/>
    </row>
    <row r="11" spans="1:28" ht="62.5" x14ac:dyDescent="0.35">
      <c r="A11" s="117">
        <v>9</v>
      </c>
      <c r="B11" s="124" t="s">
        <v>172</v>
      </c>
      <c r="C11" s="126" t="s">
        <v>173</v>
      </c>
      <c r="D11" s="145">
        <v>1205011</v>
      </c>
      <c r="E11" s="126" t="s">
        <v>237</v>
      </c>
      <c r="F11" s="125" t="s">
        <v>238</v>
      </c>
      <c r="G11" s="126" t="s">
        <v>139</v>
      </c>
      <c r="H11" s="126">
        <v>1</v>
      </c>
      <c r="I11" s="144"/>
      <c r="J11" s="126">
        <v>1</v>
      </c>
      <c r="K11" s="126" t="s">
        <v>143</v>
      </c>
      <c r="L11" s="119">
        <v>71394.009999999995</v>
      </c>
      <c r="M11" s="127">
        <f t="shared" si="0"/>
        <v>57115</v>
      </c>
      <c r="N11" s="118">
        <f t="shared" si="1"/>
        <v>14279.009999999995</v>
      </c>
      <c r="O11" s="129">
        <v>0.8</v>
      </c>
      <c r="P11" s="119">
        <f t="shared" si="2"/>
        <v>57115</v>
      </c>
      <c r="Q11" s="143"/>
      <c r="R11" s="143"/>
      <c r="S11" s="143"/>
      <c r="T11" s="143"/>
      <c r="U11" s="143"/>
      <c r="V11" s="143"/>
      <c r="W11" s="143"/>
      <c r="X11" s="1"/>
      <c r="Y11" s="43"/>
      <c r="Z11" s="44"/>
      <c r="AA11" s="44"/>
      <c r="AB11" s="3"/>
    </row>
    <row r="12" spans="1:28" ht="37.5" x14ac:dyDescent="0.35">
      <c r="A12" s="117">
        <v>10</v>
      </c>
      <c r="B12" s="124" t="s">
        <v>174</v>
      </c>
      <c r="C12" s="126" t="s">
        <v>167</v>
      </c>
      <c r="D12" s="126">
        <v>1209033</v>
      </c>
      <c r="E12" s="126" t="s">
        <v>224</v>
      </c>
      <c r="F12" s="125" t="s">
        <v>239</v>
      </c>
      <c r="G12" s="132" t="s">
        <v>139</v>
      </c>
      <c r="H12" s="132">
        <v>4</v>
      </c>
      <c r="I12" s="144"/>
      <c r="J12" s="126">
        <v>4</v>
      </c>
      <c r="K12" s="126" t="s">
        <v>278</v>
      </c>
      <c r="L12" s="119">
        <v>400000</v>
      </c>
      <c r="M12" s="127">
        <f>L12*80%</f>
        <v>320000</v>
      </c>
      <c r="N12" s="118">
        <f t="shared" si="1"/>
        <v>80000</v>
      </c>
      <c r="O12" s="128">
        <v>0.8</v>
      </c>
      <c r="P12" s="148">
        <f t="shared" si="2"/>
        <v>320000</v>
      </c>
      <c r="Q12" s="146"/>
      <c r="R12" s="146"/>
      <c r="S12" s="146"/>
      <c r="T12" s="146"/>
      <c r="U12" s="146"/>
      <c r="V12" s="146"/>
      <c r="W12" s="146"/>
      <c r="X12" s="121"/>
      <c r="Y12" s="122"/>
      <c r="Z12" s="44"/>
      <c r="AA12" s="44"/>
      <c r="AB12" s="3"/>
    </row>
    <row r="13" spans="1:28" ht="50" x14ac:dyDescent="0.35">
      <c r="A13" s="117">
        <v>11</v>
      </c>
      <c r="B13" s="124" t="s">
        <v>175</v>
      </c>
      <c r="C13" s="126" t="s">
        <v>169</v>
      </c>
      <c r="D13" s="126">
        <v>1206114</v>
      </c>
      <c r="E13" s="126" t="s">
        <v>233</v>
      </c>
      <c r="F13" s="125" t="s">
        <v>240</v>
      </c>
      <c r="G13" s="132" t="s">
        <v>139</v>
      </c>
      <c r="H13" s="132">
        <v>1</v>
      </c>
      <c r="I13" s="144"/>
      <c r="J13" s="126">
        <v>1</v>
      </c>
      <c r="K13" s="126" t="s">
        <v>279</v>
      </c>
      <c r="L13" s="119">
        <v>13197.53</v>
      </c>
      <c r="M13" s="127">
        <f t="shared" si="0"/>
        <v>10558</v>
      </c>
      <c r="N13" s="118">
        <f t="shared" si="1"/>
        <v>2639.5300000000007</v>
      </c>
      <c r="O13" s="129">
        <v>0.8</v>
      </c>
      <c r="P13" s="119">
        <f t="shared" si="2"/>
        <v>10558</v>
      </c>
      <c r="Q13" s="143"/>
      <c r="R13" s="143"/>
      <c r="S13" s="143"/>
      <c r="T13" s="143"/>
      <c r="U13" s="143"/>
      <c r="V13" s="143"/>
      <c r="W13" s="143"/>
      <c r="X13" s="1"/>
      <c r="Y13" s="43"/>
      <c r="Z13" s="44"/>
      <c r="AA13" s="44"/>
      <c r="AB13" s="3"/>
    </row>
    <row r="14" spans="1:28" ht="50" x14ac:dyDescent="0.35">
      <c r="A14" s="117">
        <v>12</v>
      </c>
      <c r="B14" s="124" t="s">
        <v>176</v>
      </c>
      <c r="C14" s="126" t="s">
        <v>177</v>
      </c>
      <c r="D14" s="126">
        <v>1204024</v>
      </c>
      <c r="E14" s="126" t="s">
        <v>241</v>
      </c>
      <c r="F14" s="125" t="s">
        <v>242</v>
      </c>
      <c r="G14" s="132" t="s">
        <v>139</v>
      </c>
      <c r="H14" s="132">
        <v>2</v>
      </c>
      <c r="I14" s="144"/>
      <c r="J14" s="126">
        <v>2</v>
      </c>
      <c r="K14" s="126" t="s">
        <v>277</v>
      </c>
      <c r="L14" s="119">
        <v>93740</v>
      </c>
      <c r="M14" s="127">
        <f t="shared" si="0"/>
        <v>74992</v>
      </c>
      <c r="N14" s="118">
        <f t="shared" si="1"/>
        <v>18748</v>
      </c>
      <c r="O14" s="129">
        <v>0.8</v>
      </c>
      <c r="P14" s="119">
        <f t="shared" si="2"/>
        <v>74992</v>
      </c>
      <c r="Q14" s="143"/>
      <c r="R14" s="143"/>
      <c r="S14" s="143"/>
      <c r="T14" s="143"/>
      <c r="U14" s="143"/>
      <c r="V14" s="143"/>
      <c r="W14" s="143"/>
      <c r="X14" s="1"/>
      <c r="Y14" s="43"/>
      <c r="Z14" s="44"/>
      <c r="AA14" s="44"/>
      <c r="AB14" s="3"/>
    </row>
    <row r="15" spans="1:28" ht="62.5" x14ac:dyDescent="0.35">
      <c r="A15" s="117">
        <v>13</v>
      </c>
      <c r="B15" s="124" t="s">
        <v>178</v>
      </c>
      <c r="C15" s="126" t="s">
        <v>179</v>
      </c>
      <c r="D15" s="126">
        <v>1219053</v>
      </c>
      <c r="E15" s="126" t="s">
        <v>243</v>
      </c>
      <c r="F15" s="125" t="s">
        <v>293</v>
      </c>
      <c r="G15" s="132" t="s">
        <v>139</v>
      </c>
      <c r="H15" s="132">
        <v>1</v>
      </c>
      <c r="I15" s="144"/>
      <c r="J15" s="126">
        <v>1</v>
      </c>
      <c r="K15" s="126" t="s">
        <v>281</v>
      </c>
      <c r="L15" s="119">
        <v>141671.98000000001</v>
      </c>
      <c r="M15" s="127">
        <f t="shared" si="0"/>
        <v>113337</v>
      </c>
      <c r="N15" s="118">
        <f t="shared" si="1"/>
        <v>28334.98000000001</v>
      </c>
      <c r="O15" s="129">
        <v>0.8</v>
      </c>
      <c r="P15" s="119">
        <f t="shared" si="2"/>
        <v>113337</v>
      </c>
      <c r="Q15" s="143"/>
      <c r="R15" s="143"/>
      <c r="S15" s="143"/>
      <c r="T15" s="143"/>
      <c r="U15" s="143"/>
      <c r="V15" s="143"/>
      <c r="W15" s="143"/>
      <c r="X15" s="1"/>
      <c r="Y15" s="43"/>
      <c r="Z15" s="44"/>
      <c r="AA15" s="44"/>
      <c r="AB15" s="3"/>
    </row>
    <row r="16" spans="1:28" ht="50" x14ac:dyDescent="0.35">
      <c r="A16" s="117">
        <v>14</v>
      </c>
      <c r="B16" s="124" t="s">
        <v>180</v>
      </c>
      <c r="C16" s="126" t="s">
        <v>181</v>
      </c>
      <c r="D16" s="126">
        <v>1206063</v>
      </c>
      <c r="E16" s="126" t="s">
        <v>233</v>
      </c>
      <c r="F16" s="125" t="s">
        <v>244</v>
      </c>
      <c r="G16" s="132" t="s">
        <v>140</v>
      </c>
      <c r="H16" s="132">
        <v>1</v>
      </c>
      <c r="I16" s="126">
        <v>1</v>
      </c>
      <c r="J16" s="142"/>
      <c r="K16" s="126" t="s">
        <v>298</v>
      </c>
      <c r="L16" s="119">
        <v>35055</v>
      </c>
      <c r="M16" s="127">
        <f t="shared" si="0"/>
        <v>28044</v>
      </c>
      <c r="N16" s="118">
        <f t="shared" si="1"/>
        <v>7011</v>
      </c>
      <c r="O16" s="129">
        <v>0.8</v>
      </c>
      <c r="P16" s="119">
        <f t="shared" si="2"/>
        <v>28044</v>
      </c>
      <c r="Q16" s="143"/>
      <c r="R16" s="143"/>
      <c r="S16" s="143"/>
      <c r="T16" s="143"/>
      <c r="U16" s="143"/>
      <c r="V16" s="143"/>
      <c r="W16" s="143"/>
      <c r="X16" s="1"/>
      <c r="Y16" s="43"/>
      <c r="Z16" s="44"/>
      <c r="AA16" s="44"/>
      <c r="AB16" s="3"/>
    </row>
    <row r="17" spans="1:28" ht="62.5" x14ac:dyDescent="0.35">
      <c r="A17" s="117">
        <v>15</v>
      </c>
      <c r="B17" s="124" t="s">
        <v>182</v>
      </c>
      <c r="C17" s="126" t="s">
        <v>183</v>
      </c>
      <c r="D17" s="126">
        <v>1211123</v>
      </c>
      <c r="E17" s="126" t="s">
        <v>231</v>
      </c>
      <c r="F17" s="125" t="s">
        <v>245</v>
      </c>
      <c r="G17" s="132" t="s">
        <v>139</v>
      </c>
      <c r="H17" s="132">
        <v>1</v>
      </c>
      <c r="I17" s="144"/>
      <c r="J17" s="126">
        <v>1</v>
      </c>
      <c r="K17" s="126" t="s">
        <v>151</v>
      </c>
      <c r="L17" s="119">
        <v>71533.41</v>
      </c>
      <c r="M17" s="127">
        <f t="shared" si="0"/>
        <v>57226</v>
      </c>
      <c r="N17" s="118">
        <f t="shared" si="1"/>
        <v>14307.410000000003</v>
      </c>
      <c r="O17" s="129">
        <v>0.8</v>
      </c>
      <c r="P17" s="119">
        <f t="shared" si="2"/>
        <v>57226</v>
      </c>
      <c r="Q17" s="143"/>
      <c r="R17" s="143"/>
      <c r="S17" s="143"/>
      <c r="T17" s="143"/>
      <c r="U17" s="143"/>
      <c r="V17" s="143"/>
      <c r="W17" s="143"/>
      <c r="X17" s="1"/>
      <c r="Y17" s="43"/>
      <c r="Z17" s="44"/>
      <c r="AA17" s="44"/>
      <c r="AB17" s="3"/>
    </row>
    <row r="18" spans="1:28" ht="75" x14ac:dyDescent="0.35">
      <c r="A18" s="117">
        <v>16</v>
      </c>
      <c r="B18" s="124" t="s">
        <v>184</v>
      </c>
      <c r="C18" s="126" t="s">
        <v>179</v>
      </c>
      <c r="D18" s="126">
        <v>1219053</v>
      </c>
      <c r="E18" s="126" t="s">
        <v>243</v>
      </c>
      <c r="F18" s="125" t="s">
        <v>294</v>
      </c>
      <c r="G18" s="132" t="s">
        <v>139</v>
      </c>
      <c r="H18" s="132">
        <v>1</v>
      </c>
      <c r="I18" s="144"/>
      <c r="J18" s="126">
        <v>1</v>
      </c>
      <c r="K18" s="126" t="s">
        <v>281</v>
      </c>
      <c r="L18" s="119">
        <v>190593.47</v>
      </c>
      <c r="M18" s="127">
        <f t="shared" si="0"/>
        <v>152474</v>
      </c>
      <c r="N18" s="118">
        <f t="shared" si="1"/>
        <v>38119.47</v>
      </c>
      <c r="O18" s="129">
        <v>0.8</v>
      </c>
      <c r="P18" s="119">
        <f t="shared" si="2"/>
        <v>152474</v>
      </c>
      <c r="Q18" s="143"/>
      <c r="R18" s="143"/>
      <c r="S18" s="143"/>
      <c r="T18" s="143"/>
      <c r="U18" s="143"/>
      <c r="V18" s="143"/>
      <c r="W18" s="143"/>
      <c r="X18" s="1"/>
      <c r="Y18" s="43"/>
      <c r="Z18" s="44"/>
      <c r="AA18" s="44"/>
      <c r="AB18" s="3"/>
    </row>
    <row r="19" spans="1:28" ht="50" x14ac:dyDescent="0.35">
      <c r="A19" s="117">
        <v>17</v>
      </c>
      <c r="B19" s="124" t="s">
        <v>185</v>
      </c>
      <c r="C19" s="126" t="s">
        <v>186</v>
      </c>
      <c r="D19" s="126">
        <v>1212053</v>
      </c>
      <c r="E19" s="126" t="s">
        <v>246</v>
      </c>
      <c r="F19" s="125" t="s">
        <v>247</v>
      </c>
      <c r="G19" s="132" t="s">
        <v>139</v>
      </c>
      <c r="H19" s="132">
        <v>1</v>
      </c>
      <c r="I19" s="144"/>
      <c r="J19" s="132">
        <v>1</v>
      </c>
      <c r="K19" s="126" t="s">
        <v>281</v>
      </c>
      <c r="L19" s="119">
        <v>139189.04999999999</v>
      </c>
      <c r="M19" s="127">
        <f t="shared" si="0"/>
        <v>111351</v>
      </c>
      <c r="N19" s="118">
        <f t="shared" si="1"/>
        <v>27838.049999999988</v>
      </c>
      <c r="O19" s="129">
        <v>0.8</v>
      </c>
      <c r="P19" s="119">
        <f t="shared" si="2"/>
        <v>111351</v>
      </c>
      <c r="Q19" s="143"/>
      <c r="R19" s="143"/>
      <c r="S19" s="143"/>
      <c r="T19" s="143"/>
      <c r="U19" s="143"/>
      <c r="V19" s="143"/>
      <c r="W19" s="143"/>
      <c r="X19" s="1"/>
      <c r="Y19" s="43"/>
      <c r="Z19" s="44"/>
      <c r="AA19" s="44"/>
      <c r="AB19" s="3"/>
    </row>
    <row r="20" spans="1:28" ht="50" x14ac:dyDescent="0.35">
      <c r="A20" s="117">
        <v>18</v>
      </c>
      <c r="B20" s="124" t="s">
        <v>187</v>
      </c>
      <c r="C20" s="126" t="s">
        <v>188</v>
      </c>
      <c r="D20" s="126">
        <v>1206123</v>
      </c>
      <c r="E20" s="126" t="s">
        <v>233</v>
      </c>
      <c r="F20" s="125" t="s">
        <v>248</v>
      </c>
      <c r="G20" s="132" t="s">
        <v>139</v>
      </c>
      <c r="H20" s="132">
        <v>1</v>
      </c>
      <c r="I20" s="144"/>
      <c r="J20" s="132">
        <v>1</v>
      </c>
      <c r="K20" s="126" t="s">
        <v>277</v>
      </c>
      <c r="L20" s="119">
        <v>55350</v>
      </c>
      <c r="M20" s="127">
        <f t="shared" si="0"/>
        <v>44280</v>
      </c>
      <c r="N20" s="118">
        <f t="shared" si="1"/>
        <v>11070</v>
      </c>
      <c r="O20" s="129">
        <v>0.8</v>
      </c>
      <c r="P20" s="119">
        <f t="shared" si="2"/>
        <v>44280</v>
      </c>
      <c r="Q20" s="143"/>
      <c r="R20" s="143"/>
      <c r="S20" s="143"/>
      <c r="T20" s="143"/>
      <c r="U20" s="143"/>
      <c r="V20" s="143"/>
      <c r="W20" s="143"/>
      <c r="X20" s="1"/>
      <c r="Y20" s="43"/>
      <c r="Z20" s="44"/>
      <c r="AA20" s="44"/>
      <c r="AB20" s="3"/>
    </row>
    <row r="21" spans="1:28" ht="37.5" x14ac:dyDescent="0.35">
      <c r="A21" s="117">
        <v>19</v>
      </c>
      <c r="B21" s="124" t="s">
        <v>189</v>
      </c>
      <c r="C21" s="126" t="s">
        <v>190</v>
      </c>
      <c r="D21" s="116">
        <v>1206152</v>
      </c>
      <c r="E21" s="126" t="s">
        <v>233</v>
      </c>
      <c r="F21" s="125" t="s">
        <v>249</v>
      </c>
      <c r="G21" s="132" t="s">
        <v>139</v>
      </c>
      <c r="H21" s="132">
        <v>1</v>
      </c>
      <c r="I21" s="144"/>
      <c r="J21" s="132">
        <v>1</v>
      </c>
      <c r="K21" s="126" t="s">
        <v>282</v>
      </c>
      <c r="L21" s="119">
        <v>33000</v>
      </c>
      <c r="M21" s="127">
        <f t="shared" si="0"/>
        <v>26400</v>
      </c>
      <c r="N21" s="118">
        <f t="shared" si="1"/>
        <v>6600</v>
      </c>
      <c r="O21" s="129">
        <v>0.8</v>
      </c>
      <c r="P21" s="119">
        <f t="shared" si="2"/>
        <v>26400</v>
      </c>
      <c r="Q21" s="143"/>
      <c r="R21" s="143"/>
      <c r="S21" s="143"/>
      <c r="T21" s="143"/>
      <c r="U21" s="143"/>
      <c r="V21" s="143"/>
      <c r="W21" s="143"/>
      <c r="X21" s="1"/>
      <c r="Y21" s="43"/>
      <c r="Z21" s="44"/>
      <c r="AA21" s="44"/>
      <c r="AB21" s="3"/>
    </row>
    <row r="22" spans="1:28" ht="37.5" x14ac:dyDescent="0.35">
      <c r="A22" s="117">
        <v>20</v>
      </c>
      <c r="B22" s="124" t="s">
        <v>191</v>
      </c>
      <c r="C22" s="126" t="s">
        <v>192</v>
      </c>
      <c r="D22" s="126">
        <v>1212011</v>
      </c>
      <c r="E22" s="126" t="s">
        <v>246</v>
      </c>
      <c r="F22" s="125" t="s">
        <v>250</v>
      </c>
      <c r="G22" s="132" t="s">
        <v>139</v>
      </c>
      <c r="H22" s="132">
        <v>4</v>
      </c>
      <c r="I22" s="144"/>
      <c r="J22" s="132">
        <v>4</v>
      </c>
      <c r="K22" s="126" t="s">
        <v>283</v>
      </c>
      <c r="L22" s="119">
        <v>635000</v>
      </c>
      <c r="M22" s="127">
        <f>ROUNDDOWN(L22*80%,0)</f>
        <v>508000</v>
      </c>
      <c r="N22" s="118">
        <f t="shared" si="1"/>
        <v>127000</v>
      </c>
      <c r="O22" s="128">
        <v>0.8</v>
      </c>
      <c r="P22" s="148">
        <f t="shared" si="2"/>
        <v>508000</v>
      </c>
      <c r="Q22" s="146"/>
      <c r="R22" s="146"/>
      <c r="S22" s="146"/>
      <c r="T22" s="146"/>
      <c r="U22" s="146"/>
      <c r="V22" s="146"/>
      <c r="W22" s="146"/>
      <c r="X22" s="121"/>
      <c r="Y22" s="122"/>
      <c r="Z22" s="44"/>
      <c r="AA22" s="44"/>
      <c r="AB22" s="3"/>
    </row>
    <row r="23" spans="1:28" ht="50" x14ac:dyDescent="0.35">
      <c r="A23" s="117">
        <v>21</v>
      </c>
      <c r="B23" s="124" t="s">
        <v>193</v>
      </c>
      <c r="C23" s="126" t="s">
        <v>173</v>
      </c>
      <c r="D23" s="126">
        <v>1205011</v>
      </c>
      <c r="E23" s="126" t="s">
        <v>237</v>
      </c>
      <c r="F23" s="125" t="s">
        <v>251</v>
      </c>
      <c r="G23" s="132" t="s">
        <v>140</v>
      </c>
      <c r="H23" s="132">
        <v>1</v>
      </c>
      <c r="I23" s="132">
        <v>1</v>
      </c>
      <c r="J23" s="142"/>
      <c r="K23" s="126" t="s">
        <v>284</v>
      </c>
      <c r="L23" s="119">
        <v>199875.81</v>
      </c>
      <c r="M23" s="127">
        <f t="shared" si="0"/>
        <v>159900</v>
      </c>
      <c r="N23" s="118">
        <f t="shared" si="1"/>
        <v>39975.81</v>
      </c>
      <c r="O23" s="129">
        <v>0.8</v>
      </c>
      <c r="P23" s="119">
        <f t="shared" si="2"/>
        <v>159900</v>
      </c>
      <c r="Q23" s="143"/>
      <c r="R23" s="143"/>
      <c r="S23" s="143"/>
      <c r="T23" s="143"/>
      <c r="U23" s="143"/>
      <c r="V23" s="143"/>
      <c r="W23" s="143"/>
      <c r="X23" s="1"/>
      <c r="Y23" s="43"/>
      <c r="Z23" s="44"/>
      <c r="AA23" s="44"/>
      <c r="AB23" s="3"/>
    </row>
    <row r="24" spans="1:28" ht="50" x14ac:dyDescent="0.35">
      <c r="A24" s="117">
        <v>22</v>
      </c>
      <c r="B24" s="124" t="s">
        <v>194</v>
      </c>
      <c r="C24" s="126" t="s">
        <v>195</v>
      </c>
      <c r="D24" s="126">
        <v>1201011</v>
      </c>
      <c r="E24" s="126" t="s">
        <v>252</v>
      </c>
      <c r="F24" s="125" t="s">
        <v>301</v>
      </c>
      <c r="G24" s="132" t="s">
        <v>139</v>
      </c>
      <c r="H24" s="132">
        <v>1</v>
      </c>
      <c r="I24" s="144"/>
      <c r="J24" s="132">
        <v>1</v>
      </c>
      <c r="K24" s="126" t="s">
        <v>285</v>
      </c>
      <c r="L24" s="119">
        <v>53652.69</v>
      </c>
      <c r="M24" s="127">
        <f t="shared" si="0"/>
        <v>42922</v>
      </c>
      <c r="N24" s="118">
        <f t="shared" si="1"/>
        <v>10730.690000000002</v>
      </c>
      <c r="O24" s="129">
        <v>0.8</v>
      </c>
      <c r="P24" s="119">
        <f t="shared" si="2"/>
        <v>42922</v>
      </c>
      <c r="Q24" s="143"/>
      <c r="R24" s="143"/>
      <c r="S24" s="143"/>
      <c r="T24" s="143"/>
      <c r="U24" s="143"/>
      <c r="V24" s="143"/>
      <c r="W24" s="143"/>
      <c r="X24" s="1"/>
      <c r="Y24" s="43"/>
      <c r="Z24" s="44"/>
      <c r="AA24" s="44"/>
      <c r="AB24" s="3"/>
    </row>
    <row r="25" spans="1:28" ht="50" x14ac:dyDescent="0.35">
      <c r="A25" s="117">
        <v>23</v>
      </c>
      <c r="B25" s="124" t="s">
        <v>196</v>
      </c>
      <c r="C25" s="126" t="s">
        <v>181</v>
      </c>
      <c r="D25" s="126">
        <v>1206063</v>
      </c>
      <c r="E25" s="126" t="s">
        <v>233</v>
      </c>
      <c r="F25" s="125" t="s">
        <v>253</v>
      </c>
      <c r="G25" s="132" t="s">
        <v>140</v>
      </c>
      <c r="H25" s="132">
        <v>1</v>
      </c>
      <c r="I25" s="132">
        <v>1</v>
      </c>
      <c r="J25" s="142"/>
      <c r="K25" s="126" t="s">
        <v>286</v>
      </c>
      <c r="L25" s="119">
        <v>37858.870000000003</v>
      </c>
      <c r="M25" s="127">
        <f t="shared" si="0"/>
        <v>30287</v>
      </c>
      <c r="N25" s="118">
        <f t="shared" si="1"/>
        <v>7571.8700000000026</v>
      </c>
      <c r="O25" s="129">
        <v>0.8</v>
      </c>
      <c r="P25" s="119">
        <f t="shared" si="2"/>
        <v>30287</v>
      </c>
      <c r="Q25" s="143"/>
      <c r="R25" s="143"/>
      <c r="S25" s="143"/>
      <c r="T25" s="143"/>
      <c r="U25" s="143"/>
      <c r="V25" s="143"/>
      <c r="W25" s="143"/>
      <c r="X25" s="1"/>
      <c r="Y25" s="43"/>
      <c r="Z25" s="44"/>
      <c r="AA25" s="44"/>
      <c r="AB25" s="3"/>
    </row>
    <row r="26" spans="1:28" ht="50" x14ac:dyDescent="0.35">
      <c r="A26" s="117">
        <v>24</v>
      </c>
      <c r="B26" s="124" t="s">
        <v>197</v>
      </c>
      <c r="C26" s="126" t="s">
        <v>198</v>
      </c>
      <c r="D26" s="126">
        <v>1207042</v>
      </c>
      <c r="E26" s="126" t="s">
        <v>254</v>
      </c>
      <c r="F26" s="125" t="s">
        <v>255</v>
      </c>
      <c r="G26" s="132" t="s">
        <v>140</v>
      </c>
      <c r="H26" s="132">
        <v>2</v>
      </c>
      <c r="I26" s="132">
        <v>2</v>
      </c>
      <c r="J26" s="142"/>
      <c r="K26" s="126" t="s">
        <v>296</v>
      </c>
      <c r="L26" s="119">
        <v>399292.45</v>
      </c>
      <c r="M26" s="127">
        <f>ROUNDDOWN(L26*80%,0)</f>
        <v>319433</v>
      </c>
      <c r="N26" s="118">
        <f t="shared" si="1"/>
        <v>79859.450000000012</v>
      </c>
      <c r="O26" s="128">
        <v>0.8</v>
      </c>
      <c r="P26" s="148">
        <f t="shared" si="2"/>
        <v>319433</v>
      </c>
      <c r="Q26" s="146"/>
      <c r="R26" s="146"/>
      <c r="S26" s="146"/>
      <c r="T26" s="146"/>
      <c r="U26" s="146"/>
      <c r="V26" s="146"/>
      <c r="W26" s="146"/>
      <c r="X26" s="121"/>
      <c r="Y26" s="122"/>
      <c r="Z26" s="44"/>
      <c r="AA26" s="44"/>
      <c r="AB26" s="3"/>
    </row>
    <row r="27" spans="1:28" ht="50" x14ac:dyDescent="0.35">
      <c r="A27" s="117">
        <v>25</v>
      </c>
      <c r="B27" s="124" t="s">
        <v>199</v>
      </c>
      <c r="C27" s="126" t="s">
        <v>186</v>
      </c>
      <c r="D27" s="126">
        <v>1212053</v>
      </c>
      <c r="E27" s="126" t="s">
        <v>246</v>
      </c>
      <c r="F27" s="125" t="s">
        <v>256</v>
      </c>
      <c r="G27" s="132" t="s">
        <v>140</v>
      </c>
      <c r="H27" s="132">
        <v>1</v>
      </c>
      <c r="I27" s="132">
        <v>1</v>
      </c>
      <c r="J27" s="142"/>
      <c r="K27" s="126" t="s">
        <v>281</v>
      </c>
      <c r="L27" s="119">
        <v>79892.710000000006</v>
      </c>
      <c r="M27" s="127">
        <f t="shared" si="0"/>
        <v>63914</v>
      </c>
      <c r="N27" s="118">
        <f t="shared" si="1"/>
        <v>15978.710000000006</v>
      </c>
      <c r="O27" s="129">
        <v>0.8</v>
      </c>
      <c r="P27" s="119">
        <f t="shared" si="2"/>
        <v>63914</v>
      </c>
      <c r="Q27" s="143"/>
      <c r="R27" s="143"/>
      <c r="S27" s="143"/>
      <c r="T27" s="143"/>
      <c r="U27" s="143"/>
      <c r="V27" s="143"/>
      <c r="W27" s="143"/>
      <c r="X27" s="1"/>
      <c r="Y27" s="43"/>
      <c r="Z27" s="44"/>
      <c r="AA27" s="44"/>
      <c r="AB27" s="3"/>
    </row>
    <row r="28" spans="1:28" ht="62.5" x14ac:dyDescent="0.35">
      <c r="A28" s="117">
        <v>26</v>
      </c>
      <c r="B28" s="124" t="s">
        <v>200</v>
      </c>
      <c r="C28" s="126" t="s">
        <v>183</v>
      </c>
      <c r="D28" s="126">
        <v>1211123</v>
      </c>
      <c r="E28" s="126" t="s">
        <v>231</v>
      </c>
      <c r="F28" s="125" t="s">
        <v>257</v>
      </c>
      <c r="G28" s="132" t="s">
        <v>140</v>
      </c>
      <c r="H28" s="132">
        <v>1</v>
      </c>
      <c r="I28" s="132">
        <v>1</v>
      </c>
      <c r="J28" s="142"/>
      <c r="K28" s="126" t="s">
        <v>151</v>
      </c>
      <c r="L28" s="119">
        <v>97035.15</v>
      </c>
      <c r="M28" s="127">
        <f t="shared" si="0"/>
        <v>77628</v>
      </c>
      <c r="N28" s="118">
        <f t="shared" si="1"/>
        <v>19407.149999999994</v>
      </c>
      <c r="O28" s="129">
        <v>0.8</v>
      </c>
      <c r="P28" s="119">
        <f t="shared" si="2"/>
        <v>77628</v>
      </c>
      <c r="Q28" s="143"/>
      <c r="R28" s="143"/>
      <c r="S28" s="143"/>
      <c r="T28" s="143"/>
      <c r="U28" s="143"/>
      <c r="V28" s="143"/>
      <c r="W28" s="143"/>
      <c r="X28" s="1"/>
      <c r="Y28" s="43"/>
      <c r="Z28" s="44"/>
      <c r="AA28" s="44"/>
      <c r="AB28" s="3"/>
    </row>
    <row r="29" spans="1:28" ht="37.5" x14ac:dyDescent="0.35">
      <c r="A29" s="117">
        <v>27</v>
      </c>
      <c r="B29" s="124" t="s">
        <v>201</v>
      </c>
      <c r="C29" s="126" t="s">
        <v>190</v>
      </c>
      <c r="D29" s="126">
        <v>1206152</v>
      </c>
      <c r="E29" s="126" t="s">
        <v>233</v>
      </c>
      <c r="F29" s="125" t="s">
        <v>258</v>
      </c>
      <c r="G29" s="132" t="s">
        <v>139</v>
      </c>
      <c r="H29" s="132">
        <v>1</v>
      </c>
      <c r="I29" s="144"/>
      <c r="J29" s="132">
        <v>1</v>
      </c>
      <c r="K29" s="126" t="s">
        <v>287</v>
      </c>
      <c r="L29" s="119">
        <v>43600</v>
      </c>
      <c r="M29" s="127">
        <f t="shared" si="0"/>
        <v>34880</v>
      </c>
      <c r="N29" s="118">
        <f t="shared" si="1"/>
        <v>8720</v>
      </c>
      <c r="O29" s="129">
        <v>0.8</v>
      </c>
      <c r="P29" s="119">
        <f t="shared" si="2"/>
        <v>34880</v>
      </c>
      <c r="Q29" s="143"/>
      <c r="R29" s="143"/>
      <c r="S29" s="143"/>
      <c r="T29" s="143"/>
      <c r="U29" s="143"/>
      <c r="V29" s="143"/>
      <c r="W29" s="143"/>
      <c r="X29" s="1"/>
      <c r="Y29" s="43"/>
      <c r="Z29" s="44"/>
      <c r="AA29" s="44"/>
      <c r="AB29" s="3"/>
    </row>
    <row r="30" spans="1:28" ht="75" x14ac:dyDescent="0.35">
      <c r="A30" s="117">
        <v>28</v>
      </c>
      <c r="B30" s="124" t="s">
        <v>202</v>
      </c>
      <c r="C30" s="126" t="s">
        <v>165</v>
      </c>
      <c r="D30" s="126">
        <v>1211011</v>
      </c>
      <c r="E30" s="126" t="s">
        <v>231</v>
      </c>
      <c r="F30" s="125" t="s">
        <v>259</v>
      </c>
      <c r="G30" s="132" t="s">
        <v>139</v>
      </c>
      <c r="H30" s="132">
        <v>3</v>
      </c>
      <c r="I30" s="144"/>
      <c r="J30" s="132">
        <v>3</v>
      </c>
      <c r="K30" s="126" t="s">
        <v>277</v>
      </c>
      <c r="L30" s="119">
        <v>276550</v>
      </c>
      <c r="M30" s="127">
        <f>ROUNDDOWN(L30*80%,0)</f>
        <v>221240</v>
      </c>
      <c r="N30" s="118">
        <f t="shared" si="1"/>
        <v>55310</v>
      </c>
      <c r="O30" s="128">
        <v>0.8</v>
      </c>
      <c r="P30" s="148">
        <f t="shared" si="2"/>
        <v>221240</v>
      </c>
      <c r="Q30" s="146"/>
      <c r="R30" s="146"/>
      <c r="S30" s="146"/>
      <c r="T30" s="146"/>
      <c r="U30" s="146"/>
      <c r="V30" s="146"/>
      <c r="W30" s="146"/>
      <c r="X30" s="121"/>
      <c r="Y30" s="122"/>
      <c r="Z30" s="44"/>
      <c r="AA30" s="44"/>
      <c r="AB30" s="3"/>
    </row>
    <row r="31" spans="1:28" ht="50" x14ac:dyDescent="0.35">
      <c r="A31" s="117">
        <v>29</v>
      </c>
      <c r="B31" s="124" t="s">
        <v>203</v>
      </c>
      <c r="C31" s="126" t="s">
        <v>204</v>
      </c>
      <c r="D31" s="126">
        <v>1206162</v>
      </c>
      <c r="E31" s="126" t="s">
        <v>233</v>
      </c>
      <c r="F31" s="125" t="s">
        <v>260</v>
      </c>
      <c r="G31" s="132" t="s">
        <v>139</v>
      </c>
      <c r="H31" s="132">
        <v>1</v>
      </c>
      <c r="I31" s="144"/>
      <c r="J31" s="132">
        <v>1</v>
      </c>
      <c r="K31" s="126" t="s">
        <v>297</v>
      </c>
      <c r="L31" s="119">
        <v>25200</v>
      </c>
      <c r="M31" s="127">
        <f t="shared" si="0"/>
        <v>20160</v>
      </c>
      <c r="N31" s="118">
        <f t="shared" si="1"/>
        <v>5040</v>
      </c>
      <c r="O31" s="129">
        <v>0.8</v>
      </c>
      <c r="P31" s="119">
        <f t="shared" si="2"/>
        <v>20160</v>
      </c>
      <c r="Q31" s="143"/>
      <c r="R31" s="143"/>
      <c r="S31" s="143"/>
      <c r="T31" s="143"/>
      <c r="U31" s="143"/>
      <c r="V31" s="143"/>
      <c r="W31" s="143"/>
      <c r="X31" s="1"/>
      <c r="Y31" s="43"/>
      <c r="Z31" s="44"/>
      <c r="AA31" s="44"/>
      <c r="AB31" s="3"/>
    </row>
    <row r="32" spans="1:28" ht="50" x14ac:dyDescent="0.35">
      <c r="A32" s="117">
        <v>30</v>
      </c>
      <c r="B32" s="124" t="s">
        <v>205</v>
      </c>
      <c r="C32" s="126" t="s">
        <v>204</v>
      </c>
      <c r="D32" s="126">
        <v>1206162</v>
      </c>
      <c r="E32" s="126" t="s">
        <v>233</v>
      </c>
      <c r="F32" s="125" t="s">
        <v>261</v>
      </c>
      <c r="G32" s="132" t="s">
        <v>139</v>
      </c>
      <c r="H32" s="132">
        <v>1</v>
      </c>
      <c r="I32" s="144"/>
      <c r="J32" s="132">
        <v>1</v>
      </c>
      <c r="K32" s="126" t="s">
        <v>297</v>
      </c>
      <c r="L32" s="119">
        <v>66000</v>
      </c>
      <c r="M32" s="127">
        <f t="shared" si="0"/>
        <v>52800</v>
      </c>
      <c r="N32" s="118">
        <f t="shared" si="1"/>
        <v>13200</v>
      </c>
      <c r="O32" s="129">
        <v>0.8</v>
      </c>
      <c r="P32" s="119">
        <f t="shared" si="2"/>
        <v>52800</v>
      </c>
      <c r="Q32" s="143"/>
      <c r="R32" s="143"/>
      <c r="S32" s="143"/>
      <c r="T32" s="143"/>
      <c r="U32" s="143"/>
      <c r="V32" s="143"/>
      <c r="W32" s="143"/>
      <c r="X32" s="1"/>
      <c r="Y32" s="43"/>
      <c r="Z32" s="44"/>
      <c r="AA32" s="44"/>
      <c r="AB32" s="3"/>
    </row>
    <row r="33" spans="1:28" ht="50" x14ac:dyDescent="0.35">
      <c r="A33" s="117">
        <v>31</v>
      </c>
      <c r="B33" s="124" t="s">
        <v>206</v>
      </c>
      <c r="C33" s="126" t="s">
        <v>171</v>
      </c>
      <c r="D33" s="126">
        <v>1217042</v>
      </c>
      <c r="E33" s="126" t="s">
        <v>235</v>
      </c>
      <c r="F33" s="125" t="s">
        <v>262</v>
      </c>
      <c r="G33" s="132" t="s">
        <v>139</v>
      </c>
      <c r="H33" s="132">
        <v>1</v>
      </c>
      <c r="I33" s="144"/>
      <c r="J33" s="132">
        <v>1</v>
      </c>
      <c r="K33" s="126" t="s">
        <v>280</v>
      </c>
      <c r="L33" s="119">
        <v>27408.99</v>
      </c>
      <c r="M33" s="127">
        <f t="shared" si="0"/>
        <v>21927</v>
      </c>
      <c r="N33" s="118">
        <f t="shared" si="1"/>
        <v>5481.9900000000016</v>
      </c>
      <c r="O33" s="129">
        <v>0.8</v>
      </c>
      <c r="P33" s="119">
        <f t="shared" si="2"/>
        <v>21927</v>
      </c>
      <c r="Q33" s="143"/>
      <c r="R33" s="143"/>
      <c r="S33" s="143"/>
      <c r="T33" s="143"/>
      <c r="U33" s="143"/>
      <c r="V33" s="143"/>
      <c r="W33" s="143"/>
      <c r="X33" s="1"/>
      <c r="Y33" s="43"/>
      <c r="Z33" s="44"/>
      <c r="AA33" s="44"/>
      <c r="AB33" s="3"/>
    </row>
    <row r="34" spans="1:28" ht="50" x14ac:dyDescent="0.35">
      <c r="A34" s="117">
        <v>32</v>
      </c>
      <c r="B34" s="124" t="s">
        <v>207</v>
      </c>
      <c r="C34" s="126" t="s">
        <v>208</v>
      </c>
      <c r="D34" s="126">
        <v>1216072</v>
      </c>
      <c r="E34" s="126" t="s">
        <v>263</v>
      </c>
      <c r="F34" s="125" t="s">
        <v>264</v>
      </c>
      <c r="G34" s="132" t="s">
        <v>140</v>
      </c>
      <c r="H34" s="132">
        <v>1</v>
      </c>
      <c r="I34" s="132">
        <v>1</v>
      </c>
      <c r="J34" s="142"/>
      <c r="K34" s="126" t="s">
        <v>288</v>
      </c>
      <c r="L34" s="119">
        <v>189440</v>
      </c>
      <c r="M34" s="127">
        <f t="shared" si="0"/>
        <v>151552</v>
      </c>
      <c r="N34" s="118">
        <f t="shared" si="1"/>
        <v>37888</v>
      </c>
      <c r="O34" s="129">
        <v>0.8</v>
      </c>
      <c r="P34" s="119">
        <f t="shared" si="2"/>
        <v>151552</v>
      </c>
      <c r="Q34" s="143"/>
      <c r="R34" s="143"/>
      <c r="S34" s="143"/>
      <c r="T34" s="143"/>
      <c r="U34" s="143"/>
      <c r="V34" s="143"/>
      <c r="W34" s="143"/>
      <c r="X34" s="1"/>
      <c r="Y34" s="43"/>
      <c r="Z34" s="44"/>
      <c r="AA34" s="44"/>
      <c r="AB34" s="3"/>
    </row>
    <row r="35" spans="1:28" ht="50" x14ac:dyDescent="0.35">
      <c r="A35" s="117">
        <v>33</v>
      </c>
      <c r="B35" s="124" t="s">
        <v>209</v>
      </c>
      <c r="C35" s="126" t="s">
        <v>210</v>
      </c>
      <c r="D35" s="126">
        <v>1211112</v>
      </c>
      <c r="E35" s="126" t="s">
        <v>231</v>
      </c>
      <c r="F35" s="125" t="s">
        <v>265</v>
      </c>
      <c r="G35" s="132" t="s">
        <v>140</v>
      </c>
      <c r="H35" s="132">
        <v>1</v>
      </c>
      <c r="I35" s="132">
        <v>1</v>
      </c>
      <c r="J35" s="142"/>
      <c r="K35" s="126" t="s">
        <v>289</v>
      </c>
      <c r="L35" s="119">
        <v>77577.47</v>
      </c>
      <c r="M35" s="127">
        <f t="shared" si="0"/>
        <v>62061</v>
      </c>
      <c r="N35" s="118">
        <f t="shared" si="1"/>
        <v>15516.470000000001</v>
      </c>
      <c r="O35" s="129">
        <v>0.8</v>
      </c>
      <c r="P35" s="119">
        <f t="shared" si="2"/>
        <v>62061</v>
      </c>
      <c r="Q35" s="143"/>
      <c r="R35" s="143"/>
      <c r="S35" s="143"/>
      <c r="T35" s="143"/>
      <c r="U35" s="143"/>
      <c r="V35" s="143"/>
      <c r="W35" s="143"/>
      <c r="X35" s="1"/>
      <c r="Y35" s="43"/>
      <c r="Z35" s="44"/>
      <c r="AA35" s="44"/>
      <c r="AB35" s="3"/>
    </row>
    <row r="36" spans="1:28" ht="50" x14ac:dyDescent="0.35">
      <c r="A36" s="117">
        <v>34</v>
      </c>
      <c r="B36" s="124" t="s">
        <v>211</v>
      </c>
      <c r="C36" s="126" t="s">
        <v>195</v>
      </c>
      <c r="D36" s="126">
        <v>1201011</v>
      </c>
      <c r="E36" s="126" t="s">
        <v>252</v>
      </c>
      <c r="F36" s="125" t="s">
        <v>302</v>
      </c>
      <c r="G36" s="132" t="s">
        <v>140</v>
      </c>
      <c r="H36" s="132">
        <v>1</v>
      </c>
      <c r="I36" s="132">
        <v>1</v>
      </c>
      <c r="J36" s="132"/>
      <c r="K36" s="126" t="s">
        <v>285</v>
      </c>
      <c r="L36" s="119">
        <v>53652.69</v>
      </c>
      <c r="M36" s="127">
        <f t="shared" si="0"/>
        <v>42922</v>
      </c>
      <c r="N36" s="118">
        <f t="shared" si="1"/>
        <v>10730.690000000002</v>
      </c>
      <c r="O36" s="129">
        <v>0.8</v>
      </c>
      <c r="P36" s="119">
        <f t="shared" si="2"/>
        <v>42922</v>
      </c>
      <c r="Q36" s="143"/>
      <c r="R36" s="143"/>
      <c r="S36" s="143"/>
      <c r="T36" s="143"/>
      <c r="U36" s="143"/>
      <c r="V36" s="143"/>
      <c r="W36" s="143"/>
      <c r="X36" s="1"/>
      <c r="Y36" s="43"/>
      <c r="Z36" s="44"/>
      <c r="AA36" s="44"/>
      <c r="AB36" s="3"/>
    </row>
    <row r="37" spans="1:28" ht="50" x14ac:dyDescent="0.35">
      <c r="A37" s="117">
        <v>35</v>
      </c>
      <c r="B37" s="124" t="s">
        <v>212</v>
      </c>
      <c r="C37" s="126" t="s">
        <v>213</v>
      </c>
      <c r="D37" s="126">
        <v>1202042</v>
      </c>
      <c r="E37" s="126" t="s">
        <v>226</v>
      </c>
      <c r="F37" s="125" t="s">
        <v>266</v>
      </c>
      <c r="G37" s="132" t="s">
        <v>139</v>
      </c>
      <c r="H37" s="132">
        <v>1</v>
      </c>
      <c r="I37" s="144"/>
      <c r="J37" s="132">
        <v>1</v>
      </c>
      <c r="K37" s="126" t="s">
        <v>151</v>
      </c>
      <c r="L37" s="119">
        <v>299434.86</v>
      </c>
      <c r="M37" s="127">
        <f t="shared" si="0"/>
        <v>200000</v>
      </c>
      <c r="N37" s="118">
        <f t="shared" si="1"/>
        <v>99434.859999999986</v>
      </c>
      <c r="O37" s="130">
        <v>0.8</v>
      </c>
      <c r="P37" s="119">
        <f t="shared" si="2"/>
        <v>200000</v>
      </c>
      <c r="Q37" s="143"/>
      <c r="R37" s="143"/>
      <c r="S37" s="143"/>
      <c r="T37" s="143"/>
      <c r="U37" s="143"/>
      <c r="V37" s="143"/>
      <c r="W37" s="143"/>
      <c r="X37" s="1"/>
      <c r="Y37" s="120"/>
      <c r="Z37" s="44"/>
      <c r="AA37" s="44"/>
      <c r="AB37" s="3"/>
    </row>
    <row r="38" spans="1:28" ht="50" x14ac:dyDescent="0.35">
      <c r="A38" s="117">
        <v>36</v>
      </c>
      <c r="B38" s="124" t="s">
        <v>214</v>
      </c>
      <c r="C38" s="126" t="s">
        <v>198</v>
      </c>
      <c r="D38" s="126">
        <v>1207042</v>
      </c>
      <c r="E38" s="126" t="s">
        <v>254</v>
      </c>
      <c r="F38" s="125" t="s">
        <v>267</v>
      </c>
      <c r="G38" s="132" t="s">
        <v>140</v>
      </c>
      <c r="H38" s="132">
        <v>1</v>
      </c>
      <c r="I38" s="132">
        <v>1</v>
      </c>
      <c r="J38" s="142"/>
      <c r="K38" s="126" t="s">
        <v>296</v>
      </c>
      <c r="L38" s="119">
        <v>191391.53</v>
      </c>
      <c r="M38" s="127">
        <f t="shared" si="0"/>
        <v>153113</v>
      </c>
      <c r="N38" s="118">
        <f t="shared" si="1"/>
        <v>38278.53</v>
      </c>
      <c r="O38" s="129">
        <v>0.8</v>
      </c>
      <c r="P38" s="119">
        <f t="shared" si="2"/>
        <v>153113</v>
      </c>
      <c r="Q38" s="143"/>
      <c r="R38" s="143"/>
      <c r="S38" s="143"/>
      <c r="T38" s="143"/>
      <c r="U38" s="143"/>
      <c r="V38" s="143"/>
      <c r="W38" s="143"/>
      <c r="X38" s="1"/>
      <c r="Y38" s="43"/>
      <c r="Z38" s="44"/>
      <c r="AA38" s="44"/>
      <c r="AB38" s="3"/>
    </row>
    <row r="39" spans="1:28" ht="50" x14ac:dyDescent="0.35">
      <c r="A39" s="117">
        <v>37</v>
      </c>
      <c r="B39" s="124" t="s">
        <v>215</v>
      </c>
      <c r="C39" s="126" t="s">
        <v>216</v>
      </c>
      <c r="D39" s="126">
        <v>1207011</v>
      </c>
      <c r="E39" s="126" t="s">
        <v>254</v>
      </c>
      <c r="F39" s="125" t="s">
        <v>268</v>
      </c>
      <c r="G39" s="132" t="s">
        <v>139</v>
      </c>
      <c r="H39" s="132">
        <v>1</v>
      </c>
      <c r="I39" s="144"/>
      <c r="J39" s="132">
        <v>1</v>
      </c>
      <c r="K39" s="126" t="s">
        <v>290</v>
      </c>
      <c r="L39" s="119">
        <v>37587.58</v>
      </c>
      <c r="M39" s="127">
        <f t="shared" si="0"/>
        <v>30070</v>
      </c>
      <c r="N39" s="118">
        <f t="shared" si="1"/>
        <v>7517.5800000000017</v>
      </c>
      <c r="O39" s="129">
        <v>0.8</v>
      </c>
      <c r="P39" s="119">
        <f t="shared" si="2"/>
        <v>30070</v>
      </c>
      <c r="Q39" s="143"/>
      <c r="R39" s="143"/>
      <c r="S39" s="143"/>
      <c r="T39" s="143"/>
      <c r="U39" s="143"/>
      <c r="V39" s="143"/>
      <c r="W39" s="143"/>
      <c r="X39" s="1"/>
      <c r="Y39" s="43"/>
      <c r="Z39" s="44"/>
      <c r="AA39" s="44"/>
      <c r="AB39" s="3"/>
    </row>
    <row r="40" spans="1:28" ht="50" x14ac:dyDescent="0.35">
      <c r="A40" s="117">
        <v>38</v>
      </c>
      <c r="B40" s="124" t="s">
        <v>217</v>
      </c>
      <c r="C40" s="126" t="s">
        <v>216</v>
      </c>
      <c r="D40" s="126">
        <v>1207011</v>
      </c>
      <c r="E40" s="126" t="s">
        <v>254</v>
      </c>
      <c r="F40" s="125" t="s">
        <v>269</v>
      </c>
      <c r="G40" s="132" t="s">
        <v>139</v>
      </c>
      <c r="H40" s="132">
        <v>1</v>
      </c>
      <c r="I40" s="144"/>
      <c r="J40" s="132">
        <v>1</v>
      </c>
      <c r="K40" s="126" t="s">
        <v>290</v>
      </c>
      <c r="L40" s="119">
        <v>43363.45</v>
      </c>
      <c r="M40" s="127">
        <f t="shared" si="0"/>
        <v>34690</v>
      </c>
      <c r="N40" s="118">
        <f t="shared" si="1"/>
        <v>8673.4499999999971</v>
      </c>
      <c r="O40" s="129">
        <v>0.8</v>
      </c>
      <c r="P40" s="119">
        <f t="shared" si="2"/>
        <v>34690</v>
      </c>
      <c r="Q40" s="143"/>
      <c r="R40" s="143"/>
      <c r="S40" s="143"/>
      <c r="T40" s="143"/>
      <c r="U40" s="143"/>
      <c r="V40" s="143"/>
      <c r="W40" s="143"/>
      <c r="X40" s="1"/>
      <c r="Y40" s="43"/>
      <c r="Z40" s="44"/>
      <c r="AA40" s="44"/>
      <c r="AB40" s="3"/>
    </row>
    <row r="41" spans="1:28" ht="50" x14ac:dyDescent="0.35">
      <c r="A41" s="117">
        <v>39</v>
      </c>
      <c r="B41" s="124" t="s">
        <v>218</v>
      </c>
      <c r="C41" s="126" t="s">
        <v>188</v>
      </c>
      <c r="D41" s="126">
        <v>1206123</v>
      </c>
      <c r="E41" s="126" t="s">
        <v>233</v>
      </c>
      <c r="F41" s="125" t="s">
        <v>270</v>
      </c>
      <c r="G41" s="132" t="s">
        <v>139</v>
      </c>
      <c r="H41" s="132">
        <v>1</v>
      </c>
      <c r="I41" s="144"/>
      <c r="J41" s="132">
        <v>1</v>
      </c>
      <c r="K41" s="126" t="s">
        <v>277</v>
      </c>
      <c r="L41" s="119">
        <v>92250</v>
      </c>
      <c r="M41" s="127">
        <f t="shared" si="0"/>
        <v>73800</v>
      </c>
      <c r="N41" s="118">
        <f t="shared" si="1"/>
        <v>18450</v>
      </c>
      <c r="O41" s="129">
        <v>0.8</v>
      </c>
      <c r="P41" s="119">
        <f t="shared" si="2"/>
        <v>73800</v>
      </c>
      <c r="Q41" s="143"/>
      <c r="R41" s="143"/>
      <c r="S41" s="143"/>
      <c r="T41" s="143"/>
      <c r="U41" s="143"/>
      <c r="V41" s="143"/>
      <c r="W41" s="143"/>
      <c r="X41" s="1"/>
      <c r="Y41" s="43"/>
      <c r="Z41" s="44"/>
      <c r="AA41" s="44"/>
      <c r="AB41" s="3"/>
    </row>
    <row r="42" spans="1:28" ht="37.5" x14ac:dyDescent="0.35">
      <c r="A42" s="117">
        <v>40</v>
      </c>
      <c r="B42" s="124" t="s">
        <v>219</v>
      </c>
      <c r="C42" s="126" t="s">
        <v>220</v>
      </c>
      <c r="D42" s="126">
        <v>1216155</v>
      </c>
      <c r="E42" s="126" t="s">
        <v>263</v>
      </c>
      <c r="F42" s="125" t="s">
        <v>271</v>
      </c>
      <c r="G42" s="132" t="s">
        <v>140</v>
      </c>
      <c r="H42" s="132">
        <v>1</v>
      </c>
      <c r="I42" s="132">
        <v>1</v>
      </c>
      <c r="J42" s="132"/>
      <c r="K42" s="126" t="s">
        <v>291</v>
      </c>
      <c r="L42" s="119">
        <v>52210.46</v>
      </c>
      <c r="M42" s="127">
        <f t="shared" si="0"/>
        <v>41768</v>
      </c>
      <c r="N42" s="118">
        <f t="shared" si="1"/>
        <v>10442.459999999999</v>
      </c>
      <c r="O42" s="129">
        <v>0.8</v>
      </c>
      <c r="P42" s="119">
        <f t="shared" si="2"/>
        <v>41768</v>
      </c>
      <c r="Q42" s="143"/>
      <c r="R42" s="143"/>
      <c r="S42" s="143"/>
      <c r="T42" s="143"/>
      <c r="U42" s="143"/>
      <c r="V42" s="143"/>
      <c r="W42" s="143"/>
      <c r="X42" s="1"/>
      <c r="Y42" s="43"/>
      <c r="Z42" s="44"/>
      <c r="AA42" s="44"/>
      <c r="AB42" s="3"/>
    </row>
    <row r="43" spans="1:28" ht="50" x14ac:dyDescent="0.35">
      <c r="A43" s="117">
        <v>41</v>
      </c>
      <c r="B43" s="124" t="s">
        <v>221</v>
      </c>
      <c r="C43" s="126" t="s">
        <v>222</v>
      </c>
      <c r="D43" s="126">
        <v>1210122</v>
      </c>
      <c r="E43" s="126" t="s">
        <v>228</v>
      </c>
      <c r="F43" s="125" t="s">
        <v>272</v>
      </c>
      <c r="G43" s="132" t="s">
        <v>139</v>
      </c>
      <c r="H43" s="132">
        <v>1</v>
      </c>
      <c r="I43" s="144"/>
      <c r="J43" s="132">
        <v>1</v>
      </c>
      <c r="K43" s="126" t="s">
        <v>292</v>
      </c>
      <c r="L43" s="119">
        <v>39752.589999999997</v>
      </c>
      <c r="M43" s="127">
        <f t="shared" si="0"/>
        <v>31802</v>
      </c>
      <c r="N43" s="118">
        <f t="shared" si="1"/>
        <v>7950.5899999999965</v>
      </c>
      <c r="O43" s="129">
        <v>0.8</v>
      </c>
      <c r="P43" s="119">
        <f t="shared" si="2"/>
        <v>31802</v>
      </c>
      <c r="Q43" s="143"/>
      <c r="R43" s="143"/>
      <c r="S43" s="143"/>
      <c r="T43" s="143"/>
      <c r="U43" s="143"/>
      <c r="V43" s="143"/>
      <c r="W43" s="143"/>
      <c r="X43" s="1"/>
      <c r="Y43" s="43"/>
      <c r="Z43" s="44"/>
      <c r="AA43" s="44"/>
      <c r="AB43" s="3"/>
    </row>
    <row r="44" spans="1:28" ht="50" x14ac:dyDescent="0.35">
      <c r="A44" s="117">
        <v>42</v>
      </c>
      <c r="B44" s="124" t="s">
        <v>223</v>
      </c>
      <c r="C44" s="136" t="s">
        <v>222</v>
      </c>
      <c r="D44" s="136">
        <v>1210122</v>
      </c>
      <c r="E44" s="136" t="s">
        <v>228</v>
      </c>
      <c r="F44" s="134" t="s">
        <v>273</v>
      </c>
      <c r="G44" s="135" t="s">
        <v>139</v>
      </c>
      <c r="H44" s="135">
        <v>1</v>
      </c>
      <c r="I44" s="147"/>
      <c r="J44" s="135">
        <v>1</v>
      </c>
      <c r="K44" s="137" t="s">
        <v>292</v>
      </c>
      <c r="L44" s="119">
        <v>27730.97</v>
      </c>
      <c r="M44" s="127">
        <f t="shared" si="0"/>
        <v>22184</v>
      </c>
      <c r="N44" s="118">
        <f t="shared" si="1"/>
        <v>5546.9700000000012</v>
      </c>
      <c r="O44" s="129">
        <v>0.8</v>
      </c>
      <c r="P44" s="119">
        <f t="shared" si="2"/>
        <v>22184</v>
      </c>
      <c r="Q44" s="143"/>
      <c r="R44" s="143"/>
      <c r="S44" s="143"/>
      <c r="T44" s="143"/>
      <c r="U44" s="143"/>
      <c r="V44" s="143"/>
      <c r="W44" s="143"/>
      <c r="X44" s="1"/>
      <c r="Y44" s="43"/>
      <c r="Z44" s="44"/>
      <c r="AA44" s="44"/>
      <c r="AB44" s="3"/>
    </row>
    <row r="45" spans="1:28" ht="20.149999999999999" customHeight="1" x14ac:dyDescent="0.35">
      <c r="A45" s="179" t="s">
        <v>30</v>
      </c>
      <c r="B45" s="180"/>
      <c r="C45" s="180"/>
      <c r="D45" s="180"/>
      <c r="E45" s="180"/>
      <c r="F45" s="180"/>
      <c r="G45" s="181"/>
      <c r="H45" s="108">
        <f>SUM(H3:H44)</f>
        <v>61</v>
      </c>
      <c r="I45" s="108">
        <f>SUM(I3:I44)</f>
        <v>15</v>
      </c>
      <c r="J45" s="108">
        <f>SUM(J3:J44)</f>
        <v>46</v>
      </c>
      <c r="K45" s="67" t="s">
        <v>13</v>
      </c>
      <c r="L45" s="68">
        <f>SUM(L3:L44)</f>
        <v>5711165.4500000011</v>
      </c>
      <c r="M45" s="69">
        <f>SUM(M3:M44)</f>
        <v>4414693</v>
      </c>
      <c r="N45" s="69">
        <f>SUM(N3:N44)</f>
        <v>1296472.4500000002</v>
      </c>
      <c r="O45" s="70" t="s">
        <v>13</v>
      </c>
      <c r="P45" s="71">
        <f t="shared" ref="P45:W45" si="3">SUM(P3:P44)</f>
        <v>4414693</v>
      </c>
      <c r="Q45" s="71">
        <f t="shared" si="3"/>
        <v>0</v>
      </c>
      <c r="R45" s="71">
        <f t="shared" si="3"/>
        <v>0</v>
      </c>
      <c r="S45" s="71">
        <f t="shared" si="3"/>
        <v>0</v>
      </c>
      <c r="T45" s="71">
        <f t="shared" si="3"/>
        <v>0</v>
      </c>
      <c r="U45" s="71">
        <f t="shared" si="3"/>
        <v>0</v>
      </c>
      <c r="V45" s="71">
        <f t="shared" si="3"/>
        <v>0</v>
      </c>
      <c r="W45" s="71">
        <f t="shared" si="3"/>
        <v>0</v>
      </c>
      <c r="X45" s="1"/>
      <c r="Y45" s="43"/>
      <c r="Z45" s="44"/>
      <c r="AA45" s="44"/>
      <c r="AB45" s="3"/>
    </row>
    <row r="46" spans="1:28" x14ac:dyDescent="0.35">
      <c r="A46" s="31"/>
      <c r="L46" s="5"/>
    </row>
    <row r="47" spans="1:28" x14ac:dyDescent="0.35">
      <c r="A47" s="32" t="s">
        <v>32</v>
      </c>
    </row>
    <row r="48" spans="1:28" x14ac:dyDescent="0.35">
      <c r="A48" s="34" t="s">
        <v>31</v>
      </c>
    </row>
  </sheetData>
  <protectedRanges>
    <protectedRange sqref="B3:C44" name="Rozstęp1_1"/>
    <protectedRange sqref="D3:F3 D9:F9 E7:F8 E10:F11 D12:F20 D22:F28 D21:E21 D30:F41 D29:E29 D43:F44 D42:E42 D5:F6 D4:E4" name="Rozstęp1_1_1"/>
    <protectedRange sqref="D7:D8" name="Rozstęp1_5"/>
    <protectedRange sqref="D10:D11" name="Rozstęp1_6"/>
    <protectedRange sqref="G3:G44" name="Rozstęp1_1_2"/>
    <protectedRange sqref="H3:H44 J19:J22 J24 J29:J33 I34:I35 J36:J37 I38 J39:J44" name="Rozstęp1_1_3"/>
    <protectedRange sqref="I3:I33 J4:J15 J17:J18 I36:I37 I39:I44" name="Rozstęp1_1_4"/>
    <protectedRange sqref="K3:K44" name="Rozstęp1_1_5"/>
    <protectedRange sqref="F21" name="Rozstęp1_1_6"/>
    <protectedRange sqref="L21" name="Rozstęp1_1_7"/>
    <protectedRange sqref="F29" name="Rozstęp1_1_8"/>
    <protectedRange sqref="L29" name="Rozstęp2_1"/>
    <protectedRange sqref="F42" name="Rozstęp1_1_9"/>
    <protectedRange sqref="L42" name="Rozstęp1_1_10"/>
    <protectedRange sqref="F4" name="Rozstęp1_1_11"/>
    <protectedRange sqref="L4" name="Rozstęp1_1_12"/>
  </protectedRanges>
  <mergeCells count="16">
    <mergeCell ref="P1:W1"/>
    <mergeCell ref="A45:G45"/>
    <mergeCell ref="G1:G2"/>
    <mergeCell ref="H1:H2"/>
    <mergeCell ref="K1:K2"/>
    <mergeCell ref="L1:L2"/>
    <mergeCell ref="A1:A2"/>
    <mergeCell ref="B1:B2"/>
    <mergeCell ref="E1:E2"/>
    <mergeCell ref="F1:F2"/>
    <mergeCell ref="C1:C2"/>
    <mergeCell ref="D1:D2"/>
    <mergeCell ref="O1:O2"/>
    <mergeCell ref="I1:J1"/>
    <mergeCell ref="M1:M2"/>
    <mergeCell ref="N1:N2"/>
  </mergeCells>
  <conditionalFormatting sqref="X3:AA45">
    <cfRule type="cellIs" dxfId="19" priority="15" operator="equal">
      <formula>FALSE</formula>
    </cfRule>
  </conditionalFormatting>
  <conditionalFormatting sqref="X3:Z45">
    <cfRule type="containsText" dxfId="18" priority="13" operator="containsText" text="fałsz">
      <formula>NOT(ISERROR(SEARCH("fałsz",X3)))</formula>
    </cfRule>
  </conditionalFormatting>
  <dataValidations disablePrompts="1" count="1">
    <dataValidation type="list" allowBlank="1" showInputMessage="1" showErrorMessage="1" sqref="G3:G4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9" fitToHeight="0" orientation="landscape" r:id="rId1"/>
  <headerFooter>
    <oddHeader>&amp;LWojewództwo Małopolskie - zadania gminne lista podstawowa</oddHeader>
    <oddFooter>Strona &amp;P z &amp;N</oddFooter>
  </headerFooter>
  <rowBreaks count="2" manualBreakCount="2">
    <brk id="31" max="22" man="1"/>
    <brk id="43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"/>
  <sheetViews>
    <sheetView showGridLines="0" view="pageBreakPreview" zoomScale="85" zoomScaleNormal="78" zoomScaleSheetLayoutView="85" workbookViewId="0">
      <selection activeCell="Z10" sqref="W1:Z10"/>
    </sheetView>
  </sheetViews>
  <sheetFormatPr defaultColWidth="9.36328125" defaultRowHeight="14.5" x14ac:dyDescent="0.35"/>
  <cols>
    <col min="1" max="6" width="15.6328125" style="13" customWidth="1"/>
    <col min="7" max="9" width="17.90625" style="13" customWidth="1"/>
    <col min="10" max="11" width="15.6328125" style="13" customWidth="1"/>
    <col min="12" max="12" width="15.6328125" style="37" customWidth="1"/>
    <col min="13" max="14" width="15.6328125" style="13" customWidth="1"/>
    <col min="15" max="15" width="15.6328125" style="1" customWidth="1"/>
    <col min="16" max="29" width="15.6328125" style="13" customWidth="1"/>
    <col min="30" max="16384" width="9.36328125" style="13"/>
  </cols>
  <sheetData>
    <row r="1" spans="1:27" ht="20.149999999999999" customHeight="1" x14ac:dyDescent="0.35">
      <c r="A1" s="168" t="s">
        <v>4</v>
      </c>
      <c r="B1" s="168" t="s">
        <v>5</v>
      </c>
      <c r="C1" s="169" t="s">
        <v>6</v>
      </c>
      <c r="D1" s="182" t="s">
        <v>26</v>
      </c>
      <c r="E1" s="169" t="s">
        <v>7</v>
      </c>
      <c r="F1" s="168" t="s">
        <v>24</v>
      </c>
      <c r="G1" s="172" t="s">
        <v>39</v>
      </c>
      <c r="H1" s="174" t="s">
        <v>36</v>
      </c>
      <c r="I1" s="175"/>
      <c r="J1" s="168" t="s">
        <v>23</v>
      </c>
      <c r="K1" s="172" t="s">
        <v>8</v>
      </c>
      <c r="L1" s="168" t="s">
        <v>9</v>
      </c>
      <c r="M1" s="169" t="s">
        <v>12</v>
      </c>
      <c r="N1" s="168" t="s">
        <v>10</v>
      </c>
      <c r="O1" s="176" t="s">
        <v>11</v>
      </c>
      <c r="P1" s="177"/>
      <c r="Q1" s="177"/>
      <c r="R1" s="177"/>
      <c r="S1" s="177"/>
      <c r="T1" s="177"/>
      <c r="U1" s="177"/>
      <c r="V1" s="178"/>
    </row>
    <row r="2" spans="1:27" ht="20.149999999999999" customHeight="1" x14ac:dyDescent="0.35">
      <c r="A2" s="168"/>
      <c r="B2" s="168"/>
      <c r="C2" s="170"/>
      <c r="D2" s="183"/>
      <c r="E2" s="170"/>
      <c r="F2" s="168"/>
      <c r="G2" s="172"/>
      <c r="H2" s="103" t="s">
        <v>37</v>
      </c>
      <c r="I2" s="103" t="s">
        <v>38</v>
      </c>
      <c r="J2" s="168"/>
      <c r="K2" s="172"/>
      <c r="L2" s="168"/>
      <c r="M2" s="170"/>
      <c r="N2" s="168"/>
      <c r="O2" s="36">
        <v>2021</v>
      </c>
      <c r="P2" s="36">
        <v>2022</v>
      </c>
      <c r="Q2" s="36">
        <v>2023</v>
      </c>
      <c r="R2" s="36">
        <v>2024</v>
      </c>
      <c r="S2" s="36">
        <v>2025</v>
      </c>
      <c r="T2" s="36">
        <v>2026</v>
      </c>
      <c r="U2" s="36">
        <v>2027</v>
      </c>
      <c r="V2" s="36">
        <v>2028</v>
      </c>
      <c r="W2" s="1"/>
      <c r="X2" s="1"/>
      <c r="Y2" s="1"/>
      <c r="Z2" s="42"/>
    </row>
    <row r="3" spans="1:27" s="45" customFormat="1" ht="30" customHeight="1" x14ac:dyDescent="0.35">
      <c r="A3" s="61"/>
      <c r="B3" s="61"/>
      <c r="C3" s="62"/>
      <c r="D3" s="62"/>
      <c r="E3" s="61"/>
      <c r="F3" s="61"/>
      <c r="G3" s="63"/>
      <c r="H3" s="63"/>
      <c r="I3" s="63"/>
      <c r="J3" s="64"/>
      <c r="K3" s="58"/>
      <c r="L3" s="59"/>
      <c r="M3" s="60"/>
      <c r="N3" s="65"/>
      <c r="O3" s="66"/>
      <c r="P3" s="66"/>
      <c r="Q3" s="66"/>
      <c r="R3" s="66"/>
      <c r="S3" s="66"/>
      <c r="T3" s="66"/>
      <c r="U3" s="66"/>
      <c r="V3" s="66"/>
      <c r="W3" s="1"/>
      <c r="X3" s="43"/>
      <c r="Y3" s="44"/>
      <c r="Z3" s="44"/>
      <c r="AA3" s="46"/>
    </row>
    <row r="4" spans="1:27" s="45" customFormat="1" ht="30" customHeight="1" x14ac:dyDescent="0.35">
      <c r="A4" s="72"/>
      <c r="B4" s="72"/>
      <c r="C4" s="73"/>
      <c r="D4" s="73"/>
      <c r="E4" s="72"/>
      <c r="F4" s="72"/>
      <c r="G4" s="74"/>
      <c r="H4" s="74"/>
      <c r="I4" s="74"/>
      <c r="J4" s="75"/>
      <c r="K4" s="76"/>
      <c r="L4" s="77"/>
      <c r="M4" s="76"/>
      <c r="N4" s="78"/>
      <c r="O4" s="79"/>
      <c r="P4" s="79"/>
      <c r="Q4" s="79"/>
      <c r="R4" s="79"/>
      <c r="S4" s="79"/>
      <c r="T4" s="79"/>
      <c r="U4" s="79"/>
      <c r="V4" s="79"/>
      <c r="W4" s="1"/>
      <c r="X4" s="43"/>
      <c r="Y4" s="44"/>
      <c r="Z4" s="44"/>
      <c r="AA4" s="46"/>
    </row>
    <row r="5" spans="1:27" s="45" customFormat="1" ht="30" customHeight="1" x14ac:dyDescent="0.35">
      <c r="A5" s="72"/>
      <c r="B5" s="72"/>
      <c r="C5" s="73"/>
      <c r="D5" s="73"/>
      <c r="E5" s="72"/>
      <c r="F5" s="72"/>
      <c r="G5" s="74"/>
      <c r="H5" s="74"/>
      <c r="I5" s="74"/>
      <c r="J5" s="75"/>
      <c r="K5" s="76"/>
      <c r="L5" s="76"/>
      <c r="M5" s="76"/>
      <c r="N5" s="78"/>
      <c r="O5" s="79"/>
      <c r="P5" s="79"/>
      <c r="Q5" s="79"/>
      <c r="R5" s="79"/>
      <c r="S5" s="79"/>
      <c r="T5" s="79"/>
      <c r="U5" s="79"/>
      <c r="V5" s="79"/>
      <c r="W5" s="1"/>
      <c r="X5" s="43"/>
      <c r="Y5" s="44"/>
      <c r="Z5" s="44"/>
      <c r="AA5" s="46"/>
    </row>
    <row r="6" spans="1:27" ht="20.149999999999999" customHeight="1" x14ac:dyDescent="0.35">
      <c r="A6" s="179" t="s">
        <v>30</v>
      </c>
      <c r="B6" s="180"/>
      <c r="C6" s="180"/>
      <c r="D6" s="180"/>
      <c r="E6" s="180"/>
      <c r="F6" s="181"/>
      <c r="G6" s="109">
        <f>SUM(G3:G5)</f>
        <v>0</v>
      </c>
      <c r="H6" s="109">
        <f>SUM(H3:H5)</f>
        <v>0</v>
      </c>
      <c r="I6" s="109">
        <f>SUM(I3:I5)</f>
        <v>0</v>
      </c>
      <c r="J6" s="67" t="s">
        <v>13</v>
      </c>
      <c r="K6" s="68">
        <f>SUM(K3:K5)</f>
        <v>0</v>
      </c>
      <c r="L6" s="69">
        <f>SUM(L3:L5)</f>
        <v>0</v>
      </c>
      <c r="M6" s="69">
        <f>SUM(M3:M5)</f>
        <v>0</v>
      </c>
      <c r="N6" s="80">
        <f>SUM(N3:N5)</f>
        <v>0</v>
      </c>
      <c r="O6" s="80">
        <f t="shared" ref="O6:V6" si="0">SUM(O3:O5)</f>
        <v>0</v>
      </c>
      <c r="P6" s="80">
        <f t="shared" si="0"/>
        <v>0</v>
      </c>
      <c r="Q6" s="80">
        <f t="shared" si="0"/>
        <v>0</v>
      </c>
      <c r="R6" s="80">
        <f t="shared" si="0"/>
        <v>0</v>
      </c>
      <c r="S6" s="80">
        <f t="shared" si="0"/>
        <v>0</v>
      </c>
      <c r="T6" s="80">
        <f t="shared" si="0"/>
        <v>0</v>
      </c>
      <c r="U6" s="80">
        <f t="shared" si="0"/>
        <v>0</v>
      </c>
      <c r="V6" s="80">
        <f t="shared" si="0"/>
        <v>0</v>
      </c>
      <c r="W6" s="1"/>
      <c r="X6" s="43"/>
      <c r="Y6" s="44"/>
      <c r="Z6" s="44"/>
      <c r="AA6" s="35"/>
    </row>
    <row r="7" spans="1:27" x14ac:dyDescent="0.35">
      <c r="A7" s="38"/>
    </row>
    <row r="8" spans="1:27" x14ac:dyDescent="0.35">
      <c r="A8" s="32" t="s">
        <v>32</v>
      </c>
    </row>
    <row r="9" spans="1:27" x14ac:dyDescent="0.2">
      <c r="A9" s="34" t="s">
        <v>31</v>
      </c>
    </row>
    <row r="10" spans="1:27" x14ac:dyDescent="0.35">
      <c r="A10" s="39"/>
    </row>
  </sheetData>
  <mergeCells count="15">
    <mergeCell ref="O1:V1"/>
    <mergeCell ref="A6:F6"/>
    <mergeCell ref="J1:J2"/>
    <mergeCell ref="A1:A2"/>
    <mergeCell ref="B1:B2"/>
    <mergeCell ref="E1:E2"/>
    <mergeCell ref="F1:F2"/>
    <mergeCell ref="G1:G2"/>
    <mergeCell ref="C1:C2"/>
    <mergeCell ref="D1:D2"/>
    <mergeCell ref="H1:I1"/>
    <mergeCell ref="K1:K2"/>
    <mergeCell ref="L1:L2"/>
    <mergeCell ref="M1:M2"/>
    <mergeCell ref="N1:N2"/>
  </mergeCells>
  <conditionalFormatting sqref="W3:W5 Z3:Z5">
    <cfRule type="cellIs" dxfId="17" priority="19" operator="equal">
      <formula>FALSE</formula>
    </cfRule>
  </conditionalFormatting>
  <conditionalFormatting sqref="AA3:AA5">
    <cfRule type="cellIs" dxfId="16" priority="24" operator="equal">
      <formula>FALSE</formula>
    </cfRule>
  </conditionalFormatting>
  <conditionalFormatting sqref="AA3:AA5">
    <cfRule type="cellIs" dxfId="15" priority="23" operator="equal">
      <formula>FALSE</formula>
    </cfRule>
  </conditionalFormatting>
  <conditionalFormatting sqref="X3:Y5">
    <cfRule type="cellIs" dxfId="14" priority="22" operator="equal">
      <formula>FALSE</formula>
    </cfRule>
  </conditionalFormatting>
  <conditionalFormatting sqref="W3:Y5">
    <cfRule type="containsText" dxfId="13" priority="20" operator="containsText" text="fałsz">
      <formula>NOT(ISERROR(SEARCH("fałsz",W3)))</formula>
    </cfRule>
  </conditionalFormatting>
  <conditionalFormatting sqref="AA6">
    <cfRule type="cellIs" dxfId="12" priority="17" operator="equal">
      <formula>FALSE</formula>
    </cfRule>
  </conditionalFormatting>
  <conditionalFormatting sqref="AA6">
    <cfRule type="cellIs" dxfId="11" priority="16" operator="equal">
      <formula>FALSE</formula>
    </cfRule>
  </conditionalFormatting>
  <conditionalFormatting sqref="X6:Y6">
    <cfRule type="cellIs" dxfId="10" priority="5" operator="equal">
      <formula>FALSE</formula>
    </cfRule>
  </conditionalFormatting>
  <conditionalFormatting sqref="W6:Y6">
    <cfRule type="containsText" dxfId="9" priority="3" operator="containsText" text="fałsz">
      <formula>NOT(ISERROR(SEARCH("fałsz",W6)))</formula>
    </cfRule>
  </conditionalFormatting>
  <conditionalFormatting sqref="W6">
    <cfRule type="cellIs" dxfId="8" priority="4" operator="equal">
      <formula>FALSE</formula>
    </cfRule>
  </conditionalFormatting>
  <conditionalFormatting sqref="Z6">
    <cfRule type="cellIs" dxfId="7" priority="2" operator="equal">
      <formula>FALSE</formula>
    </cfRule>
  </conditionalFormatting>
  <conditionalFormatting sqref="Z6">
    <cfRule type="cellIs" dxfId="6" priority="1" operator="equal">
      <formula>FALSE</formula>
    </cfRule>
  </conditionalFormatting>
  <dataValidations disablePrompts="1" count="1">
    <dataValidation type="list" allowBlank="1" showInputMessage="1" showErrorMessage="1" sqref="F3:F5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8" fitToHeight="0" orientation="landscape" r:id="rId1"/>
  <headerFooter>
    <oddHeader>&amp;LWojewództwo Małopolskie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"/>
  <sheetViews>
    <sheetView showGridLines="0" view="pageBreakPreview" zoomScale="85" zoomScaleNormal="78" zoomScaleSheetLayoutView="85" workbookViewId="0">
      <selection activeCell="AA9" sqref="X1:AA9"/>
    </sheetView>
  </sheetViews>
  <sheetFormatPr defaultColWidth="9.36328125" defaultRowHeight="14.5" x14ac:dyDescent="0.35"/>
  <cols>
    <col min="1" max="7" width="15.6328125" style="13" customWidth="1"/>
    <col min="8" max="10" width="17.90625" style="13" customWidth="1"/>
    <col min="11" max="11" width="15.6328125" style="13" customWidth="1"/>
    <col min="12" max="12" width="15.6328125" style="37" customWidth="1"/>
    <col min="13" max="14" width="15.6328125" style="13" customWidth="1"/>
    <col min="15" max="15" width="15.6328125" style="1" customWidth="1"/>
    <col min="16" max="27" width="15.6328125" style="13" customWidth="1"/>
    <col min="28" max="16384" width="9.36328125" style="13"/>
  </cols>
  <sheetData>
    <row r="1" spans="1:27" ht="20.149999999999999" customHeight="1" x14ac:dyDescent="0.35">
      <c r="A1" s="168" t="s">
        <v>4</v>
      </c>
      <c r="B1" s="168" t="s">
        <v>5</v>
      </c>
      <c r="C1" s="169" t="s">
        <v>6</v>
      </c>
      <c r="D1" s="169" t="s">
        <v>26</v>
      </c>
      <c r="E1" s="169" t="s">
        <v>14</v>
      </c>
      <c r="F1" s="168" t="s">
        <v>7</v>
      </c>
      <c r="G1" s="168" t="s">
        <v>24</v>
      </c>
      <c r="H1" s="172" t="s">
        <v>39</v>
      </c>
      <c r="I1" s="174" t="s">
        <v>36</v>
      </c>
      <c r="J1" s="175"/>
      <c r="K1" s="168" t="s">
        <v>25</v>
      </c>
      <c r="L1" s="172" t="s">
        <v>8</v>
      </c>
      <c r="M1" s="168" t="s">
        <v>9</v>
      </c>
      <c r="N1" s="169" t="s">
        <v>12</v>
      </c>
      <c r="O1" s="168" t="s">
        <v>10</v>
      </c>
      <c r="P1" s="176" t="s">
        <v>11</v>
      </c>
      <c r="Q1" s="177"/>
      <c r="R1" s="177"/>
      <c r="S1" s="177"/>
      <c r="T1" s="177"/>
      <c r="U1" s="177"/>
      <c r="V1" s="177"/>
      <c r="W1" s="178"/>
    </row>
    <row r="2" spans="1:27" ht="20.149999999999999" customHeight="1" x14ac:dyDescent="0.35">
      <c r="A2" s="168"/>
      <c r="B2" s="168"/>
      <c r="C2" s="170"/>
      <c r="D2" s="170"/>
      <c r="E2" s="170"/>
      <c r="F2" s="168"/>
      <c r="G2" s="168"/>
      <c r="H2" s="172"/>
      <c r="I2" s="103" t="s">
        <v>37</v>
      </c>
      <c r="J2" s="103" t="s">
        <v>38</v>
      </c>
      <c r="K2" s="168"/>
      <c r="L2" s="172"/>
      <c r="M2" s="168"/>
      <c r="N2" s="170"/>
      <c r="O2" s="168"/>
      <c r="P2" s="36">
        <v>2021</v>
      </c>
      <c r="Q2" s="36">
        <v>2022</v>
      </c>
      <c r="R2" s="36">
        <v>2023</v>
      </c>
      <c r="S2" s="36">
        <v>2024</v>
      </c>
      <c r="T2" s="36">
        <v>2025</v>
      </c>
      <c r="U2" s="36">
        <v>2026</v>
      </c>
      <c r="V2" s="36">
        <v>2027</v>
      </c>
      <c r="W2" s="36">
        <v>2028</v>
      </c>
      <c r="X2" s="1"/>
      <c r="Y2" s="1"/>
      <c r="Z2" s="1"/>
      <c r="AA2" s="42"/>
    </row>
    <row r="3" spans="1:27" ht="30" customHeight="1" x14ac:dyDescent="0.35">
      <c r="A3" s="49"/>
      <c r="B3" s="51"/>
      <c r="C3" s="52"/>
      <c r="D3" s="52"/>
      <c r="E3" s="51"/>
      <c r="F3" s="51"/>
      <c r="G3" s="51"/>
      <c r="H3" s="53"/>
      <c r="I3" s="53"/>
      <c r="J3" s="53"/>
      <c r="K3" s="54"/>
      <c r="L3" s="48"/>
      <c r="M3" s="47"/>
      <c r="N3" s="55"/>
      <c r="O3" s="56"/>
      <c r="P3" s="49"/>
      <c r="Q3" s="49"/>
      <c r="R3" s="49"/>
      <c r="S3" s="49"/>
      <c r="T3" s="49"/>
      <c r="U3" s="49"/>
      <c r="V3" s="49"/>
      <c r="W3" s="49"/>
      <c r="X3" s="1"/>
      <c r="Y3" s="43"/>
      <c r="Z3" s="44"/>
      <c r="AA3" s="44"/>
    </row>
    <row r="4" spans="1:27" ht="30" customHeight="1" x14ac:dyDescent="0.35">
      <c r="A4" s="57"/>
      <c r="B4" s="51"/>
      <c r="C4" s="52"/>
      <c r="D4" s="52"/>
      <c r="E4" s="51"/>
      <c r="F4" s="51"/>
      <c r="G4" s="51"/>
      <c r="H4" s="53"/>
      <c r="I4" s="53"/>
      <c r="J4" s="53"/>
      <c r="K4" s="54"/>
      <c r="L4" s="48"/>
      <c r="M4" s="48"/>
      <c r="N4" s="48"/>
      <c r="O4" s="56"/>
      <c r="P4" s="50"/>
      <c r="Q4" s="50"/>
      <c r="R4" s="50"/>
      <c r="S4" s="50"/>
      <c r="T4" s="50"/>
      <c r="U4" s="50"/>
      <c r="V4" s="50"/>
      <c r="W4" s="50"/>
      <c r="X4" s="1"/>
      <c r="Y4" s="43"/>
      <c r="Z4" s="44"/>
      <c r="AA4" s="44"/>
    </row>
    <row r="5" spans="1:27" ht="30" customHeight="1" x14ac:dyDescent="0.35">
      <c r="A5" s="57"/>
      <c r="B5" s="51"/>
      <c r="C5" s="52"/>
      <c r="D5" s="52"/>
      <c r="E5" s="51"/>
      <c r="F5" s="51"/>
      <c r="G5" s="51"/>
      <c r="H5" s="53"/>
      <c r="I5" s="53"/>
      <c r="J5" s="53"/>
      <c r="K5" s="54"/>
      <c r="L5" s="48"/>
      <c r="M5" s="48"/>
      <c r="N5" s="48"/>
      <c r="O5" s="56"/>
      <c r="P5" s="50"/>
      <c r="Q5" s="50"/>
      <c r="R5" s="50"/>
      <c r="S5" s="50"/>
      <c r="T5" s="50"/>
      <c r="U5" s="50"/>
      <c r="V5" s="50"/>
      <c r="W5" s="50"/>
      <c r="X5" s="1"/>
      <c r="Y5" s="43"/>
      <c r="Z5" s="44"/>
      <c r="AA5" s="44"/>
    </row>
    <row r="6" spans="1:27" ht="20.149999999999999" customHeight="1" x14ac:dyDescent="0.35">
      <c r="A6" s="184" t="s">
        <v>30</v>
      </c>
      <c r="B6" s="184"/>
      <c r="C6" s="184"/>
      <c r="D6" s="184"/>
      <c r="E6" s="184"/>
      <c r="F6" s="184"/>
      <c r="G6" s="184"/>
      <c r="H6" s="108">
        <f>SUM(H3:H5)</f>
        <v>0</v>
      </c>
      <c r="I6" s="108">
        <f t="shared" ref="I6:J6" si="0">SUM(I3:I5)</f>
        <v>0</v>
      </c>
      <c r="J6" s="108">
        <f t="shared" si="0"/>
        <v>0</v>
      </c>
      <c r="K6" s="67" t="s">
        <v>13</v>
      </c>
      <c r="L6" s="68">
        <f t="shared" ref="L6:N6" si="1">SUM(L3:L5)</f>
        <v>0</v>
      </c>
      <c r="M6" s="69">
        <f t="shared" si="1"/>
        <v>0</v>
      </c>
      <c r="N6" s="69">
        <f t="shared" si="1"/>
        <v>0</v>
      </c>
      <c r="O6" s="70" t="s">
        <v>13</v>
      </c>
      <c r="P6" s="80">
        <f t="shared" ref="P6:W6" si="2">SUM(P3:P5)</f>
        <v>0</v>
      </c>
      <c r="Q6" s="80">
        <f t="shared" si="2"/>
        <v>0</v>
      </c>
      <c r="R6" s="80">
        <f t="shared" si="2"/>
        <v>0</v>
      </c>
      <c r="S6" s="80">
        <f t="shared" si="2"/>
        <v>0</v>
      </c>
      <c r="T6" s="80">
        <f t="shared" si="2"/>
        <v>0</v>
      </c>
      <c r="U6" s="80">
        <f t="shared" si="2"/>
        <v>0</v>
      </c>
      <c r="V6" s="80">
        <f t="shared" si="2"/>
        <v>0</v>
      </c>
      <c r="W6" s="80">
        <f t="shared" si="2"/>
        <v>0</v>
      </c>
      <c r="X6" s="1"/>
      <c r="Y6" s="43"/>
      <c r="Z6" s="44"/>
      <c r="AA6" s="44"/>
    </row>
    <row r="7" spans="1:27" x14ac:dyDescent="0.35">
      <c r="A7" s="38"/>
      <c r="AA7" s="35"/>
    </row>
    <row r="8" spans="1:27" x14ac:dyDescent="0.35">
      <c r="A8" s="32" t="s">
        <v>32</v>
      </c>
    </row>
    <row r="9" spans="1:27" x14ac:dyDescent="0.2">
      <c r="A9" s="34" t="s">
        <v>31</v>
      </c>
    </row>
    <row r="10" spans="1:27" x14ac:dyDescent="0.35">
      <c r="A10" s="39"/>
    </row>
  </sheetData>
  <mergeCells count="16">
    <mergeCell ref="P1:W1"/>
    <mergeCell ref="A6:G6"/>
    <mergeCell ref="H1:H2"/>
    <mergeCell ref="K1:K2"/>
    <mergeCell ref="L1:L2"/>
    <mergeCell ref="M1:M2"/>
    <mergeCell ref="A1:A2"/>
    <mergeCell ref="B1:B2"/>
    <mergeCell ref="E1:E2"/>
    <mergeCell ref="F1:F2"/>
    <mergeCell ref="G1:G2"/>
    <mergeCell ref="C1:C2"/>
    <mergeCell ref="D1:D2"/>
    <mergeCell ref="I1:J1"/>
    <mergeCell ref="N1:N2"/>
    <mergeCell ref="O1:O2"/>
  </mergeCells>
  <conditionalFormatting sqref="AA7">
    <cfRule type="cellIs" dxfId="5" priority="20" operator="equal">
      <formula>FALSE</formula>
    </cfRule>
  </conditionalFormatting>
  <conditionalFormatting sqref="X3:Z6">
    <cfRule type="containsText" dxfId="4" priority="13" operator="containsText" text="fałsz">
      <formula>NOT(ISERROR(SEARCH("fałsz",X3)))</formula>
    </cfRule>
  </conditionalFormatting>
  <conditionalFormatting sqref="Y3:Z6">
    <cfRule type="cellIs" dxfId="3" priority="15" operator="equal">
      <formula>FALSE</formula>
    </cfRule>
  </conditionalFormatting>
  <conditionalFormatting sqref="X3:X6">
    <cfRule type="cellIs" dxfId="2" priority="14" operator="equal">
      <formula>FALSE</formula>
    </cfRule>
  </conditionalFormatting>
  <conditionalFormatting sqref="AA3:AA6">
    <cfRule type="cellIs" dxfId="1" priority="12" operator="equal">
      <formula>FALSE</formula>
    </cfRule>
  </conditionalFormatting>
  <conditionalFormatting sqref="AA3:AA6">
    <cfRule type="cellIs" dxfId="0" priority="11" operator="equal">
      <formula>FALSE</formula>
    </cfRule>
  </conditionalFormatting>
  <dataValidations disablePrompts="1" count="1">
    <dataValidation type="list" allowBlank="1" showInputMessage="1" showErrorMessage="1" sqref="F3:F5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headerFooter>
    <oddHeader>&amp;LWojewództwo Małopolskie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Użytkownik systemu Windows</cp:lastModifiedBy>
  <cp:lastPrinted>2021-06-08T13:45:46Z</cp:lastPrinted>
  <dcterms:created xsi:type="dcterms:W3CDTF">2019-02-25T10:53:14Z</dcterms:created>
  <dcterms:modified xsi:type="dcterms:W3CDTF">2021-07-28T11:15:37Z</dcterms:modified>
</cp:coreProperties>
</file>